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23" activeTab="1"/>
  </bookViews>
  <sheets>
    <sheet name="Schedule" sheetId="1" r:id="rId1"/>
    <sheet name="Finances" sheetId="2" r:id="rId2"/>
    <sheet name="Inspection" sheetId="3" r:id="rId3"/>
    <sheet name="Packing list" sheetId="4" r:id="rId4"/>
    <sheet name="Menu" sheetId="5" r:id="rId5"/>
    <sheet name="Duty Roster" sheetId="6" r:id="rId6"/>
    <sheet name="Shopping List" sheetId="7" r:id="rId7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E64" authorId="0">
      <text>
        <r>
          <rPr>
            <sz val="10"/>
            <rFont val="Arial"/>
            <family val="2"/>
          </rPr>
          <t>Only about 13 ate at Subway</t>
        </r>
      </text>
    </comment>
  </commentList>
</comments>
</file>

<file path=xl/sharedStrings.xml><?xml version="1.0" encoding="utf-8"?>
<sst xmlns="http://schemas.openxmlformats.org/spreadsheetml/2006/main" count="546" uniqueCount="297">
  <si>
    <t>Saturday</t>
  </si>
  <si>
    <t>Sunday</t>
  </si>
  <si>
    <t>Monday</t>
  </si>
  <si>
    <t>Tuesday</t>
  </si>
  <si>
    <t>Wednesday</t>
  </si>
  <si>
    <t>Thursday</t>
  </si>
  <si>
    <t>Friday</t>
  </si>
  <si>
    <t>Drive to camp</t>
  </si>
  <si>
    <t>Flag Break</t>
  </si>
  <si>
    <t>Breakfast</t>
  </si>
  <si>
    <t>Rappelling</t>
  </si>
  <si>
    <t>Trapper's Cabin</t>
  </si>
  <si>
    <t>Climbing Wall</t>
  </si>
  <si>
    <t>Checkout</t>
  </si>
  <si>
    <t>Hike</t>
  </si>
  <si>
    <t>Canoeing</t>
  </si>
  <si>
    <t>Archery
Riflery</t>
  </si>
  <si>
    <t>Regatta preparation</t>
  </si>
  <si>
    <t>Kayaking</t>
  </si>
  <si>
    <t>Lunch</t>
  </si>
  <si>
    <t>Lunch
(from home)</t>
  </si>
  <si>
    <t>Lunch
(Subway)</t>
  </si>
  <si>
    <t>Regatta</t>
  </si>
  <si>
    <t>Check-in
Set-up</t>
  </si>
  <si>
    <t>Water Safety</t>
  </si>
  <si>
    <t>Sailing</t>
  </si>
  <si>
    <t>Survival</t>
  </si>
  <si>
    <t>13:30 Shoot-off
15:00 Mile Swim
Canoeing testing</t>
  </si>
  <si>
    <t>Drive Home</t>
  </si>
  <si>
    <t>Snorkeling</t>
  </si>
  <si>
    <t>Wash</t>
  </si>
  <si>
    <t>Canoeing CB class</t>
  </si>
  <si>
    <t>Banquet wash</t>
  </si>
  <si>
    <t>Dinner</t>
  </si>
  <si>
    <t>Pasta Creations</t>
  </si>
  <si>
    <t>Banquet</t>
  </si>
  <si>
    <t>Badge Trading</t>
  </si>
  <si>
    <t>Canoe to Hub</t>
  </si>
  <si>
    <t>Closing Campfire</t>
  </si>
  <si>
    <t>Opening Campfire</t>
  </si>
  <si>
    <t>Court-of-Honour</t>
  </si>
  <si>
    <t>Star Hike</t>
  </si>
  <si>
    <t>Garbage 17:00 every day</t>
  </si>
  <si>
    <t>Budget</t>
  </si>
  <si>
    <t>Food</t>
  </si>
  <si>
    <t>Rifle range</t>
  </si>
  <si>
    <t>Program</t>
  </si>
  <si>
    <t>Subway</t>
  </si>
  <si>
    <t>Total</t>
  </si>
  <si>
    <t>Contingency (10%)</t>
  </si>
  <si>
    <t>Scouters' fee subsidy</t>
  </si>
  <si>
    <t>HSR site fee</t>
  </si>
  <si>
    <t>Total fee</t>
  </si>
  <si>
    <t>Misc.</t>
  </si>
  <si>
    <t>Charged</t>
  </si>
  <si>
    <t>Scouts</t>
  </si>
  <si>
    <t>Adults</t>
  </si>
  <si>
    <t>People</t>
  </si>
  <si>
    <t>HSR Bill</t>
  </si>
  <si>
    <t>Camping (18 @ $135)</t>
  </si>
  <si>
    <t>Camping (2 @ $25 x 4)</t>
  </si>
  <si>
    <t>Subtotal</t>
  </si>
  <si>
    <t>Store</t>
  </si>
  <si>
    <t>Store GST</t>
  </si>
  <si>
    <t>Non-camping fees</t>
  </si>
  <si>
    <t>Total GST</t>
  </si>
  <si>
    <t>Total fees</t>
  </si>
  <si>
    <t>Deposit</t>
  </si>
  <si>
    <t>Total paid</t>
  </si>
  <si>
    <t>Other</t>
  </si>
  <si>
    <t>Per Person</t>
  </si>
  <si>
    <t>Difference</t>
  </si>
  <si>
    <t>HSR store</t>
  </si>
  <si>
    <t>Shoot-off</t>
  </si>
  <si>
    <t>Glass retainers</t>
  </si>
  <si>
    <t>Ice cream</t>
  </si>
  <si>
    <t>Medical</t>
  </si>
  <si>
    <t>Car fuel</t>
  </si>
  <si>
    <t>Expenses</t>
  </si>
  <si>
    <t>Scout fees</t>
  </si>
  <si>
    <t>Revenue</t>
  </si>
  <si>
    <t>Surplus (deficit)</t>
  </si>
  <si>
    <t>Expenses per Scout</t>
  </si>
  <si>
    <t>Tents and personal equipment (5)</t>
  </si>
  <si>
    <t>Sleeping Bags aired out (5)</t>
  </si>
  <si>
    <t>Kitchen clean (10)</t>
  </si>
  <si>
    <t>Site clean (5)</t>
  </si>
  <si>
    <t>Scout Appearance (5)</t>
  </si>
  <si>
    <t>Kybo (10)</t>
  </si>
  <si>
    <t>Campsite improvements (10)</t>
  </si>
  <si>
    <t>Kitchen</t>
  </si>
  <si>
    <t>Wooden awards, labelled, strings</t>
  </si>
  <si>
    <t>GY</t>
  </si>
  <si>
    <t>Peelers</t>
  </si>
  <si>
    <t>GW</t>
  </si>
  <si>
    <t>Flags</t>
  </si>
  <si>
    <t>L</t>
  </si>
  <si>
    <t>Kitchen knives, large and small</t>
  </si>
  <si>
    <t>Badge box</t>
  </si>
  <si>
    <t>GR</t>
  </si>
  <si>
    <t>Potato masher</t>
  </si>
  <si>
    <t>Extra water bottles</t>
  </si>
  <si>
    <t>M</t>
  </si>
  <si>
    <t>Foil</t>
  </si>
  <si>
    <t>Glow sticks</t>
  </si>
  <si>
    <t>Spices</t>
  </si>
  <si>
    <t>Boat painters</t>
  </si>
  <si>
    <t>Drain tray</t>
  </si>
  <si>
    <t>Paddle tape &amp; PFD labels</t>
  </si>
  <si>
    <t>Water jugs</t>
  </si>
  <si>
    <t>Sponges</t>
  </si>
  <si>
    <t>BB</t>
  </si>
  <si>
    <t>Coolers</t>
  </si>
  <si>
    <t>Duty roster cardboard &amp; bags</t>
  </si>
  <si>
    <t>Storage tent / tarps</t>
  </si>
  <si>
    <t>Throw bags</t>
  </si>
  <si>
    <t>Kitchen tarp: large plastic pegs</t>
  </si>
  <si>
    <t>GB</t>
  </si>
  <si>
    <t>Folding water jugs</t>
  </si>
  <si>
    <t>Stove, 2 burner</t>
  </si>
  <si>
    <t>Solar shower</t>
  </si>
  <si>
    <t>Juice jug</t>
  </si>
  <si>
    <t>Milk pitchers x4</t>
  </si>
  <si>
    <t>Maintenance</t>
  </si>
  <si>
    <t>Extra wash basins</t>
  </si>
  <si>
    <t>Wasp blaster</t>
  </si>
  <si>
    <t>Paper towel</t>
  </si>
  <si>
    <t>Tent tape, duct tape</t>
  </si>
  <si>
    <t>Tee towels</t>
  </si>
  <si>
    <t>Tools</t>
  </si>
  <si>
    <t>Bags: vegetable, bread, zip-lock, garbage</t>
  </si>
  <si>
    <t>Fuel: naphtha</t>
  </si>
  <si>
    <t>Fuel: Primus</t>
  </si>
  <si>
    <t>Mantels</t>
  </si>
  <si>
    <t>Rope</t>
  </si>
  <si>
    <t>Twine</t>
  </si>
  <si>
    <t>First aid kit</t>
  </si>
  <si>
    <t>Tooth brush, extra</t>
  </si>
  <si>
    <t>Fire</t>
  </si>
  <si>
    <t>Fire tools: tongs, spatula</t>
  </si>
  <si>
    <t>Fire grill</t>
  </si>
  <si>
    <t>Matches</t>
  </si>
  <si>
    <t>Shovel</t>
  </si>
  <si>
    <t>x</t>
  </si>
  <si>
    <t>Axe</t>
  </si>
  <si>
    <t>Safety glasses</t>
  </si>
  <si>
    <t>Kybos</t>
  </si>
  <si>
    <t>Toilet paper</t>
  </si>
  <si>
    <t>Tarps for around kybos</t>
  </si>
  <si>
    <t>Moist towelettes</t>
  </si>
  <si>
    <t>Hand Sanitizer</t>
  </si>
  <si>
    <t>Cleaning spray</t>
  </si>
  <si>
    <t>J-clothes</t>
  </si>
  <si>
    <t>Location Key</t>
  </si>
  <si>
    <t>Gloves</t>
  </si>
  <si>
    <t>Black Bag</t>
  </si>
  <si>
    <t>Dish pan</t>
  </si>
  <si>
    <t>Green box, red</t>
  </si>
  <si>
    <t>Green box, yellow</t>
  </si>
  <si>
    <t>Green box, white</t>
  </si>
  <si>
    <t xml:space="preserve"> </t>
  </si>
  <si>
    <t>Green box, blue</t>
  </si>
  <si>
    <t>Milk crate</t>
  </si>
  <si>
    <t>Loose</t>
  </si>
  <si>
    <t>S</t>
  </si>
  <si>
    <t>At home</t>
  </si>
  <si>
    <t>Bag lunch</t>
  </si>
  <si>
    <t>Sausage
Buns
Salad: lettuce, celery, tomato
Dressing</t>
  </si>
  <si>
    <t>U</t>
  </si>
  <si>
    <t>Cereal
Milk</t>
  </si>
  <si>
    <t>Subs
Cold cuts, cheese
Lettuce, tomato
Buns, mustard</t>
  </si>
  <si>
    <t>Tacos
Tortillas, ground beef, spice
Lettuce, tomato, salsa, cheese
Canned fruit</t>
  </si>
  <si>
    <t>Pancakes
Syrup</t>
  </si>
  <si>
    <t>Peanut butter
Jelly
Bread
Apples</t>
  </si>
  <si>
    <t>Shishkabobs
Steak, skewers
Cherry tomatos, onion, peppers
Rice
Birthday Cake: Justin &amp; Brad</t>
  </si>
  <si>
    <t>T</t>
  </si>
  <si>
    <t>French toast
Eggs, bread</t>
  </si>
  <si>
    <t>Hamburgers
Buns, ketchup, mustard
Lettuce, tomato
Chips, carrots</t>
  </si>
  <si>
    <t>W</t>
  </si>
  <si>
    <t>Grilled cheese
Singles, bread
Oranges</t>
  </si>
  <si>
    <t>Chicken stir fry
Peppers, onions, snow peas
Rice, vegetable oil</t>
  </si>
  <si>
    <t>R</t>
  </si>
  <si>
    <t>Oatmeal
Sugar, cinnamon
Dried fruits</t>
  </si>
  <si>
    <t>Ravioli
Oranges</t>
  </si>
  <si>
    <t>Pasta Creations
Patrols to order other ingredients</t>
  </si>
  <si>
    <t>F</t>
  </si>
  <si>
    <t>Hot dogs
Buns
Ketchup &amp; mustard
Apples</t>
  </si>
  <si>
    <t>Banquet: BBQ
Mashed potatoes
Vegetables
Ice cream</t>
  </si>
  <si>
    <t>Hike sandwiches
Dry salami, cheese
Apples</t>
  </si>
  <si>
    <t>Peta Pizza Pockets
Pizza squeeze
Cheese, salami</t>
  </si>
  <si>
    <t>Extra</t>
  </si>
  <si>
    <t>Jelly</t>
  </si>
  <si>
    <t>Salt &amp; pepper &amp; spices</t>
  </si>
  <si>
    <t>Various</t>
  </si>
  <si>
    <t>Peanut butter</t>
  </si>
  <si>
    <t>Marshmallows</t>
  </si>
  <si>
    <t>1 large</t>
  </si>
  <si>
    <t>Hot chocolate</t>
  </si>
  <si>
    <t>Some</t>
  </si>
  <si>
    <t>Juice powder</t>
  </si>
  <si>
    <t>Lots</t>
  </si>
  <si>
    <t>Breakfasts: U1, W, F, S2</t>
  </si>
  <si>
    <t>Cereal</t>
  </si>
  <si>
    <t>12 kg</t>
  </si>
  <si>
    <t>Milk</t>
  </si>
  <si>
    <t>As needed</t>
  </si>
  <si>
    <t>Breakfast: M</t>
  </si>
  <si>
    <t>Pancake mix</t>
  </si>
  <si>
    <t>For 20</t>
  </si>
  <si>
    <t>Syrup</t>
  </si>
  <si>
    <t>1 L</t>
  </si>
  <si>
    <t>Breakfast: T</t>
  </si>
  <si>
    <t>Bread</t>
  </si>
  <si>
    <t>4 loves</t>
  </si>
  <si>
    <t>Eggs</t>
  </si>
  <si>
    <t>2 doz.</t>
  </si>
  <si>
    <t>Breakfasts: R, U2</t>
  </si>
  <si>
    <t>Oatmeal</t>
  </si>
  <si>
    <t>1 bag</t>
  </si>
  <si>
    <t>Brown sugar</t>
  </si>
  <si>
    <t>Dried fruit</t>
  </si>
  <si>
    <t>Saturday Dinner</t>
  </si>
  <si>
    <t>Sausage</t>
  </si>
  <si>
    <t>Sausage buns</t>
  </si>
  <si>
    <t>Lettuce-Romain</t>
  </si>
  <si>
    <t>Tomato</t>
  </si>
  <si>
    <t>Celery</t>
  </si>
  <si>
    <t>Cucumber</t>
  </si>
  <si>
    <t>Salad dressings</t>
  </si>
  <si>
    <t>Sunday Lunch</t>
  </si>
  <si>
    <t>Sub buns</t>
  </si>
  <si>
    <t>Cold cuts</t>
  </si>
  <si>
    <t>Cheese</t>
  </si>
  <si>
    <t>1200 g</t>
  </si>
  <si>
    <t>Lettuce</t>
  </si>
  <si>
    <t>Mustard</t>
  </si>
  <si>
    <t>Sunday Dinner</t>
  </si>
  <si>
    <t>Ground beef</t>
  </si>
  <si>
    <t>4 kg</t>
  </si>
  <si>
    <t>Taco mix</t>
  </si>
  <si>
    <t>600 g</t>
  </si>
  <si>
    <t>Lettuce-Head</t>
  </si>
  <si>
    <t>Salsa</t>
  </si>
  <si>
    <t>Tortillas</t>
  </si>
  <si>
    <t>Birthday cake</t>
  </si>
  <si>
    <t>Monday Lunch</t>
  </si>
  <si>
    <t>Apples</t>
  </si>
  <si>
    <t>Monday Dinner</t>
  </si>
  <si>
    <t>Steak</t>
  </si>
  <si>
    <t>5 lb</t>
  </si>
  <si>
    <t>Onion-yellow</t>
  </si>
  <si>
    <t>Mushrooms</t>
  </si>
  <si>
    <t>Cherry tomato</t>
  </si>
  <si>
    <t>Green peppers</t>
  </si>
  <si>
    <t>Shishkabob skewers</t>
  </si>
  <si>
    <t>Minute rice</t>
  </si>
  <si>
    <t>Canned fruit</t>
  </si>
  <si>
    <t>Tuesday Lunch</t>
  </si>
  <si>
    <t>Tuesday Dinner</t>
  </si>
  <si>
    <t>Hamburger patties</t>
  </si>
  <si>
    <t>Hamburger buns</t>
  </si>
  <si>
    <t>Relish</t>
  </si>
  <si>
    <t>Ketchup</t>
  </si>
  <si>
    <t>Nacho chips</t>
  </si>
  <si>
    <t>Wednesday Lunch</t>
  </si>
  <si>
    <t>Cheese singles</t>
  </si>
  <si>
    <t>Oranges</t>
  </si>
  <si>
    <t>Wednesday Dinner</t>
  </si>
  <si>
    <t>Chicken</t>
  </si>
  <si>
    <t>Bell peppers</t>
  </si>
  <si>
    <t>Snow peas</t>
  </si>
  <si>
    <t>3 cups</t>
  </si>
  <si>
    <t>Vegetable oil</t>
  </si>
  <si>
    <t>Thursday Lunch</t>
  </si>
  <si>
    <t>Ravioli</t>
  </si>
  <si>
    <t>Scouters make sandwiches</t>
  </si>
  <si>
    <t>Thursday Dinner</t>
  </si>
  <si>
    <t>Pasta Creations: Scouts to order additional ingredients</t>
  </si>
  <si>
    <t>Spaghettini</t>
  </si>
  <si>
    <t>Pasta sauce</t>
  </si>
  <si>
    <t>Friday Lunch</t>
  </si>
  <si>
    <t>Hotdogs</t>
  </si>
  <si>
    <t>3 doz.</t>
  </si>
  <si>
    <t>Hotdog buns</t>
  </si>
  <si>
    <t>Friday Dinner</t>
  </si>
  <si>
    <t>BBQ sauce</t>
  </si>
  <si>
    <t>BBQ meats</t>
  </si>
  <si>
    <t>Potatoes</t>
  </si>
  <si>
    <t>10 lb</t>
  </si>
  <si>
    <t>Saturday Lunch</t>
  </si>
  <si>
    <t>Dry sausage</t>
  </si>
  <si>
    <t>for 18</t>
  </si>
  <si>
    <t>Bagels</t>
  </si>
  <si>
    <t>Pizza squeeze</t>
  </si>
  <si>
    <t>Pita</t>
  </si>
  <si>
    <t>Parents</t>
  </si>
  <si>
    <t>Group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</si>
</sst>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[$$-1009]#,##0.00;[Red]\-[$$-1009]#,##0.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164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0" fillId="3" borderId="0" xfId="0" applyFont="1" applyFill="1" applyAlignment="1">
      <alignment vertical="top" wrapText="1"/>
    </xf>
    <xf numFmtId="0" fontId="0" fillId="0" borderId="0" xfId="0" applyAlignment="1">
      <alignment vertical="center" wrapText="1"/>
    </xf>
    <xf numFmtId="0" fontId="0" fillId="4" borderId="0" xfId="0" applyFont="1" applyFill="1" applyAlignment="1">
      <alignment vertical="top"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65" fontId="0" fillId="0" borderId="0" xfId="0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5" borderId="0" xfId="0" applyFont="1" applyFill="1" applyAlignment="1">
      <alignment vertical="top" wrapText="1"/>
    </xf>
    <xf numFmtId="0" fontId="1" fillId="6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0" fillId="8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0" fillId="3" borderId="0" xfId="0" applyFont="1" applyFill="1" applyAlignment="1">
      <alignment vertical="top" wrapText="1"/>
    </xf>
    <xf numFmtId="0" fontId="0" fillId="9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10" borderId="0" xfId="0" applyFont="1" applyFill="1" applyAlignment="1">
      <alignment vertical="top" wrapText="1"/>
    </xf>
    <xf numFmtId="0" fontId="0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19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1" customWidth="1"/>
    <col min="2" max="10" width="13.8515625" style="2" customWidth="1"/>
    <col min="11" max="16384" width="11.57421875" style="2" customWidth="1"/>
  </cols>
  <sheetData>
    <row r="1" spans="1:10" s="3" customFormat="1" ht="12.75">
      <c r="A1" s="1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0</v>
      </c>
      <c r="J1" s="3" t="s">
        <v>1</v>
      </c>
    </row>
    <row r="2" spans="1:10" s="3" customFormat="1" ht="13.5" customHeight="1">
      <c r="A2" s="1">
        <v>0.3125</v>
      </c>
      <c r="B2" s="23" t="s">
        <v>7</v>
      </c>
      <c r="C2" s="24" t="s">
        <v>8</v>
      </c>
      <c r="D2" s="24"/>
      <c r="E2" s="24"/>
      <c r="F2" s="24"/>
      <c r="G2" s="24"/>
      <c r="H2" s="24"/>
      <c r="I2" s="24"/>
      <c r="J2" s="24"/>
    </row>
    <row r="3" spans="1:10" s="3" customFormat="1" ht="13.5" customHeight="1">
      <c r="A3" s="1">
        <v>0.3333333333333333</v>
      </c>
      <c r="B3" s="23"/>
      <c r="C3" s="24" t="s">
        <v>9</v>
      </c>
      <c r="D3" s="24"/>
      <c r="E3" s="24"/>
      <c r="F3" s="24"/>
      <c r="G3" s="24"/>
      <c r="H3" s="24"/>
      <c r="I3" s="24"/>
      <c r="J3" s="24"/>
    </row>
    <row r="4" spans="1:10" s="3" customFormat="1" ht="12.75">
      <c r="A4" s="1">
        <v>0.3541666666666667</v>
      </c>
      <c r="B4" s="23"/>
      <c r="C4" s="24"/>
      <c r="D4" s="24"/>
      <c r="E4" s="24"/>
      <c r="F4" s="24"/>
      <c r="G4" s="24"/>
      <c r="H4" s="24"/>
      <c r="I4" s="24"/>
      <c r="J4" s="24"/>
    </row>
    <row r="5" spans="1:10" ht="13.5" customHeight="1">
      <c r="A5" s="1">
        <v>0.375</v>
      </c>
      <c r="B5" s="23"/>
      <c r="D5" s="4"/>
      <c r="F5" s="25" t="s">
        <v>10</v>
      </c>
      <c r="G5" s="26" t="s">
        <v>11</v>
      </c>
      <c r="H5" s="27" t="s">
        <v>12</v>
      </c>
      <c r="I5" s="28" t="s">
        <v>13</v>
      </c>
      <c r="J5" s="28" t="s">
        <v>14</v>
      </c>
    </row>
    <row r="6" spans="1:10" ht="12.75">
      <c r="A6" s="1">
        <v>0.3958333333333333</v>
      </c>
      <c r="B6" s="23"/>
      <c r="C6" s="5" t="s">
        <v>15</v>
      </c>
      <c r="D6"/>
      <c r="F6" s="25"/>
      <c r="G6" s="25"/>
      <c r="H6" s="27"/>
      <c r="I6" s="27"/>
      <c r="J6" s="27"/>
    </row>
    <row r="7" spans="1:10" ht="13.5" customHeight="1">
      <c r="A7" s="1">
        <v>0.4166666666666667</v>
      </c>
      <c r="B7" s="23"/>
      <c r="D7"/>
      <c r="E7" s="26" t="s">
        <v>16</v>
      </c>
      <c r="F7" s="25"/>
      <c r="G7" s="28" t="s">
        <v>17</v>
      </c>
      <c r="H7" s="27"/>
      <c r="I7" s="27"/>
      <c r="J7" s="27"/>
    </row>
    <row r="8" spans="1:10" ht="13.5" customHeight="1">
      <c r="A8" s="1">
        <v>0.4375</v>
      </c>
      <c r="B8" s="23"/>
      <c r="D8"/>
      <c r="E8" s="26"/>
      <c r="F8" s="27" t="s">
        <v>10</v>
      </c>
      <c r="G8" s="28"/>
      <c r="H8" s="25" t="s">
        <v>12</v>
      </c>
      <c r="I8" s="28"/>
      <c r="J8" s="28"/>
    </row>
    <row r="9" spans="1:10" ht="13.5" customHeight="1">
      <c r="A9" s="1">
        <v>0.4583333333333333</v>
      </c>
      <c r="B9" s="23"/>
      <c r="C9"/>
      <c r="D9" s="26" t="s">
        <v>18</v>
      </c>
      <c r="E9" s="26" t="s">
        <v>16</v>
      </c>
      <c r="F9" s="27"/>
      <c r="G9" s="28"/>
      <c r="H9" s="28"/>
      <c r="I9" s="28"/>
      <c r="J9" s="28"/>
    </row>
    <row r="10" spans="1:10" ht="12.75">
      <c r="A10" s="1">
        <v>0.4791666666666667</v>
      </c>
      <c r="B10" s="23"/>
      <c r="D10" s="26"/>
      <c r="E10" s="26"/>
      <c r="F10" s="27"/>
      <c r="G10" s="28"/>
      <c r="H10" s="28"/>
      <c r="I10" s="28"/>
      <c r="J10" s="28"/>
    </row>
    <row r="11" spans="1:10" ht="13.5" customHeight="1">
      <c r="A11" s="1">
        <v>0.5</v>
      </c>
      <c r="B11" s="23"/>
      <c r="C11" s="24" t="s">
        <v>19</v>
      </c>
      <c r="D11" s="24" t="s">
        <v>19</v>
      </c>
      <c r="E11" s="24" t="s">
        <v>19</v>
      </c>
      <c r="F11" s="24" t="s">
        <v>19</v>
      </c>
      <c r="G11" s="24" t="s">
        <v>19</v>
      </c>
      <c r="H11" s="24" t="s">
        <v>19</v>
      </c>
      <c r="I11" s="24" t="s">
        <v>19</v>
      </c>
      <c r="J11" s="28"/>
    </row>
    <row r="12" spans="1:10" ht="13.5" customHeight="1">
      <c r="A12" s="1">
        <v>0.5208333333333334</v>
      </c>
      <c r="B12" s="24" t="s">
        <v>20</v>
      </c>
      <c r="C12" s="24"/>
      <c r="D12" s="24"/>
      <c r="E12" s="24"/>
      <c r="F12" s="24"/>
      <c r="G12" s="24"/>
      <c r="H12" s="24"/>
      <c r="I12" s="24"/>
      <c r="J12" s="24" t="s">
        <v>21</v>
      </c>
    </row>
    <row r="13" spans="1:10" ht="13.5" customHeight="1">
      <c r="A13" s="1">
        <v>0.5416666666666666</v>
      </c>
      <c r="B13" s="24"/>
      <c r="C13" s="24"/>
      <c r="D13" s="24"/>
      <c r="E13" s="24"/>
      <c r="F13" s="24"/>
      <c r="G13" s="29" t="s">
        <v>22</v>
      </c>
      <c r="H13" s="24"/>
      <c r="I13" s="24"/>
      <c r="J13" s="24"/>
    </row>
    <row r="14" spans="1:10" ht="13.5" customHeight="1">
      <c r="A14" s="1">
        <v>0.5625</v>
      </c>
      <c r="B14" s="28" t="s">
        <v>23</v>
      </c>
      <c r="C14" s="30" t="s">
        <v>24</v>
      </c>
      <c r="D14" s="26" t="s">
        <v>25</v>
      </c>
      <c r="E14" s="27" t="s">
        <v>26</v>
      </c>
      <c r="F14" s="25" t="s">
        <v>26</v>
      </c>
      <c r="G14" s="29"/>
      <c r="H14" s="31" t="s">
        <v>27</v>
      </c>
      <c r="I14" s="28" t="s">
        <v>14</v>
      </c>
      <c r="J14" s="23" t="s">
        <v>28</v>
      </c>
    </row>
    <row r="15" spans="1:10" ht="12.75">
      <c r="A15" s="1">
        <v>0.5833333333333334</v>
      </c>
      <c r="B15" s="28"/>
      <c r="C15" s="28"/>
      <c r="D15" s="26"/>
      <c r="E15" s="27"/>
      <c r="F15" s="25"/>
      <c r="G15" s="29"/>
      <c r="H15" s="31"/>
      <c r="I15" s="28"/>
      <c r="J15" s="28"/>
    </row>
    <row r="16" spans="1:10" ht="13.5" customHeight="1">
      <c r="A16" s="1">
        <v>0.6041666666666666</v>
      </c>
      <c r="B16" s="28"/>
      <c r="C16" s="28"/>
      <c r="D16" s="26"/>
      <c r="E16" s="27" t="s">
        <v>29</v>
      </c>
      <c r="F16" s="25" t="s">
        <v>29</v>
      </c>
      <c r="G16" s="29"/>
      <c r="H16" s="31"/>
      <c r="I16" s="28"/>
      <c r="J16" s="28"/>
    </row>
    <row r="17" spans="1:10" ht="12.75">
      <c r="A17" s="1">
        <v>0.625</v>
      </c>
      <c r="B17" s="28"/>
      <c r="C17" s="28"/>
      <c r="D17" s="26"/>
      <c r="E17" s="27"/>
      <c r="F17" s="25"/>
      <c r="G17" s="29"/>
      <c r="H17" s="29"/>
      <c r="I17" s="29"/>
      <c r="J17" s="29"/>
    </row>
    <row r="18" spans="1:10" ht="12.75">
      <c r="A18" s="1">
        <v>0.6458333333333334</v>
      </c>
      <c r="B18" s="28"/>
      <c r="D18" s="26"/>
      <c r="E18" s="4"/>
      <c r="F18"/>
      <c r="G18" s="29"/>
      <c r="H18" s="29"/>
      <c r="I18" s="29"/>
      <c r="J18" s="29"/>
    </row>
    <row r="19" spans="1:10" ht="12.75">
      <c r="A19" s="1">
        <v>0.6666666666666666</v>
      </c>
      <c r="B19" s="28"/>
      <c r="D19" s="26"/>
      <c r="E19" s="4"/>
      <c r="G19" s="29"/>
      <c r="H19" s="29"/>
      <c r="I19" s="29"/>
      <c r="J19" s="29"/>
    </row>
    <row r="20" spans="1:10" ht="12.75">
      <c r="A20" s="1">
        <v>0.6875</v>
      </c>
      <c r="B20" s="28"/>
      <c r="E20" s="2" t="s">
        <v>30</v>
      </c>
      <c r="G20" s="29"/>
      <c r="H20" s="29"/>
      <c r="I20" s="29"/>
      <c r="J20" s="29"/>
    </row>
    <row r="21" spans="1:10" ht="13.5" customHeight="1">
      <c r="A21" s="1">
        <v>0.7083333333333334</v>
      </c>
      <c r="B21" s="28"/>
      <c r="C21" s="32" t="s">
        <v>31</v>
      </c>
      <c r="D21" s="32" t="s">
        <v>31</v>
      </c>
      <c r="E21" s="32" t="s">
        <v>31</v>
      </c>
      <c r="F21" s="32" t="s">
        <v>31</v>
      </c>
      <c r="G21" s="32" t="s">
        <v>31</v>
      </c>
      <c r="H21" s="28" t="s">
        <v>32</v>
      </c>
      <c r="I21" s="28"/>
      <c r="J21" s="28"/>
    </row>
    <row r="22" spans="1:10" ht="12.75">
      <c r="A22" s="1">
        <v>0.7291666666666666</v>
      </c>
      <c r="B22" s="28"/>
      <c r="C22" s="28"/>
      <c r="D22" s="28"/>
      <c r="E22" s="28"/>
      <c r="F22" s="28"/>
      <c r="G22" s="28"/>
      <c r="H22" s="28"/>
      <c r="I22" s="28"/>
      <c r="J22" s="28"/>
    </row>
    <row r="23" spans="1:10" ht="13.5" customHeight="1">
      <c r="A23" s="1">
        <v>0.75</v>
      </c>
      <c r="B23" s="24" t="s">
        <v>33</v>
      </c>
      <c r="C23" s="24" t="s">
        <v>33</v>
      </c>
      <c r="D23" s="24" t="s">
        <v>33</v>
      </c>
      <c r="E23" s="24" t="s">
        <v>33</v>
      </c>
      <c r="F23" s="24" t="s">
        <v>33</v>
      </c>
      <c r="G23" s="24" t="s">
        <v>34</v>
      </c>
      <c r="H23" s="24" t="s">
        <v>35</v>
      </c>
      <c r="I23" s="24" t="s">
        <v>33</v>
      </c>
      <c r="J23" s="23"/>
    </row>
    <row r="24" spans="1:10" ht="12.75">
      <c r="A24" s="1">
        <v>0.7708333333333334</v>
      </c>
      <c r="B24" s="24"/>
      <c r="C24" s="24"/>
      <c r="D24" s="24"/>
      <c r="E24" s="24"/>
      <c r="F24" s="24"/>
      <c r="G24" s="24"/>
      <c r="H24" s="24"/>
      <c r="I24" s="24"/>
      <c r="J24" s="23"/>
    </row>
    <row r="25" spans="1:10" ht="12.75">
      <c r="A25" s="1">
        <v>0.7916666666666666</v>
      </c>
      <c r="B25" s="24"/>
      <c r="C25" s="24"/>
      <c r="D25" s="24"/>
      <c r="E25" s="6" t="s">
        <v>36</v>
      </c>
      <c r="F25" s="24"/>
      <c r="G25" s="24"/>
      <c r="H25" s="24"/>
      <c r="I25" s="24"/>
      <c r="J25" s="23"/>
    </row>
    <row r="26" spans="1:10" ht="13.5" customHeight="1">
      <c r="A26" s="1">
        <v>0.8125</v>
      </c>
      <c r="C26" s="32" t="s">
        <v>31</v>
      </c>
      <c r="D26" s="32" t="s">
        <v>31</v>
      </c>
      <c r="E26" s="32" t="s">
        <v>31</v>
      </c>
      <c r="F26" s="32" t="s">
        <v>31</v>
      </c>
      <c r="G26" s="32" t="s">
        <v>31</v>
      </c>
      <c r="H26" s="24"/>
      <c r="J26" s="23"/>
    </row>
    <row r="27" spans="1:10" ht="12.75">
      <c r="A27" s="1">
        <v>0.8333333333333334</v>
      </c>
      <c r="C27" s="32"/>
      <c r="D27" s="32"/>
      <c r="E27" s="32"/>
      <c r="F27" s="32"/>
      <c r="G27" s="32"/>
      <c r="H27" s="2" t="s">
        <v>37</v>
      </c>
      <c r="J27" s="23"/>
    </row>
    <row r="28" spans="1:10" ht="13.5" customHeight="1">
      <c r="A28" s="1">
        <v>0.8541666666666666</v>
      </c>
      <c r="D28" s="7"/>
      <c r="H28" s="29" t="s">
        <v>38</v>
      </c>
      <c r="J28" s="23"/>
    </row>
    <row r="29" spans="1:10" ht="13.5" customHeight="1">
      <c r="A29" s="1">
        <v>0.875</v>
      </c>
      <c r="B29" s="28" t="s">
        <v>39</v>
      </c>
      <c r="H29" s="29"/>
      <c r="J29" s="23"/>
    </row>
    <row r="30" spans="1:10" ht="15.75" customHeight="1">
      <c r="A30" s="1">
        <v>0.8958333333333334</v>
      </c>
      <c r="B30" s="28"/>
      <c r="D30" s="8" t="s">
        <v>40</v>
      </c>
      <c r="E30"/>
      <c r="H30" s="29"/>
      <c r="J30" s="23"/>
    </row>
    <row r="31" spans="1:10" ht="15.75" customHeight="1">
      <c r="A31" s="1">
        <v>0.9166666666666666</v>
      </c>
      <c r="B31" s="8" t="s">
        <v>40</v>
      </c>
      <c r="C31" s="8" t="s">
        <v>40</v>
      </c>
      <c r="D31" s="26" t="s">
        <v>41</v>
      </c>
      <c r="E31" s="8" t="s">
        <v>40</v>
      </c>
      <c r="F31" s="8" t="s">
        <v>40</v>
      </c>
      <c r="G31" s="8" t="s">
        <v>40</v>
      </c>
      <c r="H31" s="29"/>
      <c r="I31" s="8" t="s">
        <v>40</v>
      </c>
      <c r="J31" s="23"/>
    </row>
    <row r="32" spans="1:10" ht="15.75" customHeight="1">
      <c r="A32" s="1">
        <v>0.9375</v>
      </c>
      <c r="B32" s="9"/>
      <c r="C32" s="9"/>
      <c r="D32" s="26"/>
      <c r="F32" s="9"/>
      <c r="G32" s="9"/>
      <c r="H32" s="8" t="s">
        <v>40</v>
      </c>
      <c r="I32" s="9"/>
      <c r="J32" s="23"/>
    </row>
    <row r="34" spans="2:4" ht="13.5" customHeight="1">
      <c r="B34" s="33" t="s">
        <v>42</v>
      </c>
      <c r="C34" s="33"/>
      <c r="D34" s="33"/>
    </row>
    <row r="35" ht="12.75">
      <c r="B35"/>
    </row>
  </sheetData>
  <sheetProtection/>
  <mergeCells count="57">
    <mergeCell ref="H28:H31"/>
    <mergeCell ref="B29:B30"/>
    <mergeCell ref="D31:D32"/>
    <mergeCell ref="B34:D34"/>
    <mergeCell ref="I23:I25"/>
    <mergeCell ref="C26:C27"/>
    <mergeCell ref="D26:D27"/>
    <mergeCell ref="E26:E27"/>
    <mergeCell ref="F26:F27"/>
    <mergeCell ref="G26:G27"/>
    <mergeCell ref="G21:G22"/>
    <mergeCell ref="H21:H22"/>
    <mergeCell ref="B23:B25"/>
    <mergeCell ref="C23:C25"/>
    <mergeCell ref="D23:D25"/>
    <mergeCell ref="E23:E24"/>
    <mergeCell ref="F23:F25"/>
    <mergeCell ref="G23:G25"/>
    <mergeCell ref="H23:H26"/>
    <mergeCell ref="E16:E17"/>
    <mergeCell ref="F16:F17"/>
    <mergeCell ref="C21:C22"/>
    <mergeCell ref="D21:D22"/>
    <mergeCell ref="E21:E22"/>
    <mergeCell ref="F21:F22"/>
    <mergeCell ref="J12:J13"/>
    <mergeCell ref="G13:G20"/>
    <mergeCell ref="B14:B22"/>
    <mergeCell ref="C14:C17"/>
    <mergeCell ref="D14:D19"/>
    <mergeCell ref="E14:E15"/>
    <mergeCell ref="F14:F15"/>
    <mergeCell ref="H14:H20"/>
    <mergeCell ref="I14:I22"/>
    <mergeCell ref="J14:J32"/>
    <mergeCell ref="G11:G12"/>
    <mergeCell ref="H11:H13"/>
    <mergeCell ref="I11:I13"/>
    <mergeCell ref="B12:B13"/>
    <mergeCell ref="C11:C13"/>
    <mergeCell ref="D11:D13"/>
    <mergeCell ref="E11:E13"/>
    <mergeCell ref="F11:F13"/>
    <mergeCell ref="F8:F10"/>
    <mergeCell ref="H8:H10"/>
    <mergeCell ref="D9:D10"/>
    <mergeCell ref="E9:E10"/>
    <mergeCell ref="B2:B11"/>
    <mergeCell ref="C2:J2"/>
    <mergeCell ref="C3:J4"/>
    <mergeCell ref="F5:F7"/>
    <mergeCell ref="G5:G6"/>
    <mergeCell ref="H5:H7"/>
    <mergeCell ref="I5:I10"/>
    <mergeCell ref="J5:J11"/>
    <mergeCell ref="E7:E8"/>
    <mergeCell ref="G7:G10"/>
  </mergeCells>
  <printOptions gridLines="1"/>
  <pageMargins left="0.5" right="0.5" top="0.7388888888888889" bottom="0.5" header="0.5" footer="0.5118055555555555"/>
  <pageSetup firstPageNumber="1" useFirstPageNumber="1" fitToHeight="3" fitToWidth="1" horizontalDpi="300" verticalDpi="300" orientation="portrait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6"/>
  <sheetViews>
    <sheetView tabSelected="1" workbookViewId="0" topLeftCell="A44">
      <selection activeCell="A81" sqref="A81"/>
    </sheetView>
  </sheetViews>
  <sheetFormatPr defaultColWidth="9.140625" defaultRowHeight="12.75"/>
  <cols>
    <col min="1" max="1" width="40.00390625" style="0" customWidth="1"/>
    <col min="2" max="2" width="11.57421875" style="10" customWidth="1"/>
    <col min="3" max="16384" width="11.57421875" style="0" customWidth="1"/>
  </cols>
  <sheetData>
    <row r="1" ht="12.75">
      <c r="A1" s="11" t="s">
        <v>43</v>
      </c>
    </row>
    <row r="2" spans="1:3" ht="12.75">
      <c r="A2" t="s">
        <v>44</v>
      </c>
      <c r="B2" s="10">
        <v>40</v>
      </c>
      <c r="C2" s="12">
        <f>B2*$B$17</f>
        <v>600</v>
      </c>
    </row>
    <row r="3" spans="1:3" ht="12.75">
      <c r="A3" t="s">
        <v>45</v>
      </c>
      <c r="B3" s="10">
        <f>1.5*2*1.05</f>
        <v>3.1500000000000004</v>
      </c>
      <c r="C3" s="12">
        <f>B3*$B$17</f>
        <v>47.25000000000001</v>
      </c>
    </row>
    <row r="4" spans="1:3" ht="12.75">
      <c r="A4" t="s">
        <v>46</v>
      </c>
      <c r="B4" s="10">
        <v>7</v>
      </c>
      <c r="C4" s="12">
        <f>B4*$B$17</f>
        <v>105</v>
      </c>
    </row>
    <row r="5" spans="1:3" ht="12.75">
      <c r="A5" t="s">
        <v>47</v>
      </c>
      <c r="B5" s="10">
        <v>9</v>
      </c>
      <c r="C5" s="12">
        <f>B5*$B$17</f>
        <v>135</v>
      </c>
    </row>
    <row r="7" spans="1:3" ht="12.75">
      <c r="A7" t="s">
        <v>48</v>
      </c>
      <c r="B7" s="10">
        <f>SUM(B2:B6)</f>
        <v>59.15</v>
      </c>
      <c r="C7" s="12">
        <f>B7*$B$17</f>
        <v>887.25</v>
      </c>
    </row>
    <row r="9" spans="1:3" ht="12.75">
      <c r="A9" t="s">
        <v>49</v>
      </c>
      <c r="B9" s="10">
        <f>B7*0.1</f>
        <v>5.915</v>
      </c>
      <c r="C9" s="12">
        <f>B9*$B$17</f>
        <v>88.725</v>
      </c>
    </row>
    <row r="10" spans="1:2" ht="12.75">
      <c r="A10" t="s">
        <v>50</v>
      </c>
      <c r="B10" s="10">
        <f>B11/5</f>
        <v>28.35</v>
      </c>
    </row>
    <row r="11" spans="1:3" ht="12.75">
      <c r="A11" t="s">
        <v>51</v>
      </c>
      <c r="B11" s="10">
        <f>135*1.05</f>
        <v>141.75</v>
      </c>
      <c r="C11" s="12">
        <f>B11*(B17+B18)</f>
        <v>2835</v>
      </c>
    </row>
    <row r="13" spans="1:256" s="11" customFormat="1" ht="12.75">
      <c r="A13" s="13" t="s">
        <v>52</v>
      </c>
      <c r="B13" s="14">
        <f>SUM(B7:B12)</f>
        <v>235.165</v>
      </c>
      <c r="C13"/>
      <c r="IT13"/>
      <c r="IU13"/>
      <c r="IV13"/>
    </row>
    <row r="14" spans="1:256" s="11" customFormat="1" ht="12.75">
      <c r="A14" s="13" t="s">
        <v>53</v>
      </c>
      <c r="B14" s="14">
        <f>B15-B13</f>
        <v>4.835000000000008</v>
      </c>
      <c r="C14" s="12">
        <f>B14*$B$17</f>
        <v>72.52500000000012</v>
      </c>
      <c r="IT14"/>
      <c r="IU14"/>
      <c r="IV14"/>
    </row>
    <row r="15" spans="1:2" s="11" customFormat="1" ht="12.75">
      <c r="A15" s="11" t="s">
        <v>54</v>
      </c>
      <c r="B15" s="15">
        <v>240</v>
      </c>
    </row>
    <row r="16" s="13" customFormat="1" ht="12.75">
      <c r="B16" s="14"/>
    </row>
    <row r="17" spans="1:2" s="13" customFormat="1" ht="12.75">
      <c r="A17" s="13" t="s">
        <v>55</v>
      </c>
      <c r="B17" s="16">
        <v>15</v>
      </c>
    </row>
    <row r="18" spans="1:2" s="13" customFormat="1" ht="12.75">
      <c r="A18" s="13" t="s">
        <v>56</v>
      </c>
      <c r="B18" s="16">
        <v>5</v>
      </c>
    </row>
    <row r="19" spans="1:2" s="13" customFormat="1" ht="12.75">
      <c r="A19" s="13" t="s">
        <v>57</v>
      </c>
      <c r="B19" s="16">
        <f>SUM(B17:B18)</f>
        <v>20</v>
      </c>
    </row>
    <row r="20" s="13" customFormat="1" ht="12.75">
      <c r="B20" s="14"/>
    </row>
    <row r="21" ht="12.75">
      <c r="A21" s="11" t="s">
        <v>58</v>
      </c>
    </row>
    <row r="23" spans="1:2" ht="12.75">
      <c r="A23" t="s">
        <v>59</v>
      </c>
      <c r="B23" s="10">
        <f>18*135</f>
        <v>2430</v>
      </c>
    </row>
    <row r="24" spans="1:2" ht="12.75">
      <c r="A24" t="s">
        <v>60</v>
      </c>
      <c r="B24" s="10">
        <f>2*25*4</f>
        <v>200</v>
      </c>
    </row>
    <row r="25" spans="1:2" ht="12.75">
      <c r="A25" t="s">
        <v>61</v>
      </c>
      <c r="B25" s="10">
        <f>SUM(B23:B24)</f>
        <v>2630</v>
      </c>
    </row>
    <row r="27" spans="1:2" ht="12.75">
      <c r="A27" t="s">
        <v>45</v>
      </c>
      <c r="B27" s="10">
        <v>126.5</v>
      </c>
    </row>
    <row r="28" spans="1:2" ht="12.75">
      <c r="A28" t="s">
        <v>76</v>
      </c>
      <c r="B28" s="10">
        <v>5</v>
      </c>
    </row>
    <row r="29" spans="1:2" ht="12.75">
      <c r="A29" t="s">
        <v>76</v>
      </c>
      <c r="B29" s="10">
        <v>25.5</v>
      </c>
    </row>
    <row r="30" spans="1:2" ht="12.75">
      <c r="A30" t="s">
        <v>61</v>
      </c>
      <c r="B30" s="10">
        <f>SUM(B27:B29)</f>
        <v>157</v>
      </c>
    </row>
    <row r="32" spans="1:2" ht="12.75">
      <c r="A32" t="s">
        <v>62</v>
      </c>
      <c r="B32" s="10">
        <v>346.85</v>
      </c>
    </row>
    <row r="33" spans="1:2" ht="12.75">
      <c r="A33" t="s">
        <v>63</v>
      </c>
      <c r="B33" s="10">
        <v>4.07</v>
      </c>
    </row>
    <row r="34" spans="1:2" ht="12.75">
      <c r="A34" t="s">
        <v>61</v>
      </c>
      <c r="B34" s="10">
        <f>SUM(B32:B33)</f>
        <v>350.92</v>
      </c>
    </row>
    <row r="36" spans="1:2" ht="12.75">
      <c r="A36" t="s">
        <v>64</v>
      </c>
      <c r="B36" s="10">
        <f>B30+B32</f>
        <v>503.85</v>
      </c>
    </row>
    <row r="38" spans="1:2" ht="12.75">
      <c r="A38" t="s">
        <v>65</v>
      </c>
      <c r="B38" s="10">
        <f>(B30+B25)*0.05+B33</f>
        <v>143.42</v>
      </c>
    </row>
    <row r="40" spans="1:2" ht="12.75">
      <c r="A40" t="s">
        <v>66</v>
      </c>
      <c r="B40" s="10">
        <f>B25+B36+B38</f>
        <v>3277.27</v>
      </c>
    </row>
    <row r="41" spans="1:2" ht="12.75">
      <c r="A41" t="s">
        <v>67</v>
      </c>
      <c r="B41" s="10">
        <v>-500</v>
      </c>
    </row>
    <row r="42" ht="12.75">
      <c r="I42" s="13"/>
    </row>
    <row r="43" spans="1:9" ht="12.75">
      <c r="A43" s="11" t="s">
        <v>68</v>
      </c>
      <c r="B43" s="15">
        <f>SUM(B40:B42)</f>
        <v>2777.27</v>
      </c>
      <c r="I43" s="13"/>
    </row>
    <row r="46" spans="2:7" s="17" customFormat="1" ht="12.75">
      <c r="B46" s="18" t="s">
        <v>58</v>
      </c>
      <c r="C46" s="17" t="s">
        <v>69</v>
      </c>
      <c r="D46" s="17" t="s">
        <v>48</v>
      </c>
      <c r="E46" s="17" t="s">
        <v>70</v>
      </c>
      <c r="F46" s="17" t="s">
        <v>43</v>
      </c>
      <c r="G46" s="17" t="s">
        <v>71</v>
      </c>
    </row>
    <row r="47" spans="1:3" ht="12.75">
      <c r="A47" t="s">
        <v>44</v>
      </c>
      <c r="B47"/>
      <c r="C47" s="10">
        <v>163.84</v>
      </c>
    </row>
    <row r="48" spans="1:3" ht="12.75">
      <c r="A48" t="s">
        <v>44</v>
      </c>
      <c r="B48"/>
      <c r="C48" s="10">
        <v>278.9</v>
      </c>
    </row>
    <row r="49" spans="1:3" ht="12.75">
      <c r="A49" t="s">
        <v>44</v>
      </c>
      <c r="B49"/>
      <c r="C49" s="10">
        <v>124.46</v>
      </c>
    </row>
    <row r="50" spans="1:3" ht="12.75">
      <c r="A50" t="s">
        <v>44</v>
      </c>
      <c r="B50"/>
      <c r="C50" s="10">
        <v>6.88</v>
      </c>
    </row>
    <row r="51" spans="1:2" ht="12.75">
      <c r="A51" t="s">
        <v>72</v>
      </c>
      <c r="B51" s="10">
        <f>B34</f>
        <v>350.92</v>
      </c>
    </row>
    <row r="52" spans="1:7" ht="12.75">
      <c r="A52" s="19" t="s">
        <v>44</v>
      </c>
      <c r="D52" s="12">
        <f>SUM(B47:C51)</f>
        <v>925</v>
      </c>
      <c r="E52" s="12">
        <f>D52/$B$19</f>
        <v>46.25</v>
      </c>
      <c r="F52" s="12">
        <f>C2</f>
        <v>600</v>
      </c>
      <c r="G52" s="12">
        <f>F52-D52</f>
        <v>-325</v>
      </c>
    </row>
    <row r="54" spans="1:2" ht="12.75">
      <c r="A54" t="s">
        <v>45</v>
      </c>
      <c r="B54" s="10">
        <f>B27*1.05</f>
        <v>132.82500000000002</v>
      </c>
    </row>
    <row r="55" spans="1:7" ht="12.75">
      <c r="A55" s="19" t="s">
        <v>45</v>
      </c>
      <c r="D55" s="12">
        <f>SUM(B54:C54)</f>
        <v>132.82500000000002</v>
      </c>
      <c r="E55" s="12">
        <f>D55/$B$19</f>
        <v>6.641250000000001</v>
      </c>
      <c r="F55" s="12">
        <f>C3</f>
        <v>47.25000000000001</v>
      </c>
      <c r="G55" s="12">
        <f>F55-D55</f>
        <v>-85.57500000000002</v>
      </c>
    </row>
    <row r="57" spans="1:3" ht="12.75">
      <c r="A57" t="s">
        <v>73</v>
      </c>
      <c r="B57"/>
      <c r="C57" s="10">
        <v>4</v>
      </c>
    </row>
    <row r="58" spans="1:3" ht="12.75">
      <c r="A58" t="s">
        <v>74</v>
      </c>
      <c r="B58"/>
      <c r="C58" s="10">
        <v>6.76</v>
      </c>
    </row>
    <row r="59" spans="1:3" ht="12.75">
      <c r="A59" t="s">
        <v>75</v>
      </c>
      <c r="B59"/>
      <c r="C59" s="10">
        <v>4.58</v>
      </c>
    </row>
    <row r="60" spans="1:7" ht="12.75">
      <c r="A60" s="19" t="s">
        <v>46</v>
      </c>
      <c r="D60" s="12">
        <f>SUM(B57:C59)</f>
        <v>15.34</v>
      </c>
      <c r="E60" s="12">
        <f>D60/$B$19</f>
        <v>0.767</v>
      </c>
      <c r="F60" s="12">
        <f>C4</f>
        <v>105</v>
      </c>
      <c r="G60" s="12">
        <f>F60-D60</f>
        <v>89.66</v>
      </c>
    </row>
    <row r="61" ht="12.75"/>
    <row r="62" spans="1:3" ht="12.75">
      <c r="A62" t="s">
        <v>47</v>
      </c>
      <c r="B62"/>
      <c r="C62" s="10">
        <v>73.35</v>
      </c>
    </row>
    <row r="63" spans="1:3" ht="12.75">
      <c r="A63" t="s">
        <v>47</v>
      </c>
      <c r="B63"/>
      <c r="C63" s="10">
        <v>28.9</v>
      </c>
    </row>
    <row r="64" spans="1:7" ht="12.75">
      <c r="A64" s="19" t="s">
        <v>47</v>
      </c>
      <c r="D64" s="12">
        <f>SUM(B62:C63)</f>
        <v>102.25</v>
      </c>
      <c r="E64" s="12">
        <f>D64/$B$19</f>
        <v>5.1125</v>
      </c>
      <c r="F64" s="12">
        <f>C5</f>
        <v>135</v>
      </c>
      <c r="G64" s="12">
        <f>F64-D64</f>
        <v>32.75</v>
      </c>
    </row>
    <row r="66" spans="1:2" ht="12.75">
      <c r="A66" t="s">
        <v>51</v>
      </c>
      <c r="B66" s="10">
        <f>B25*1.05</f>
        <v>2761.5</v>
      </c>
    </row>
    <row r="67" spans="1:7" ht="12.75">
      <c r="A67" s="19" t="s">
        <v>51</v>
      </c>
      <c r="D67" s="12">
        <f>SUM(B66:C66)</f>
        <v>2761.5</v>
      </c>
      <c r="E67" s="12">
        <f>D67/$B$19</f>
        <v>138.075</v>
      </c>
      <c r="F67" s="12">
        <f>SUM(C10:C11)</f>
        <v>2835</v>
      </c>
      <c r="G67" s="12">
        <f>F67-D67</f>
        <v>73.5</v>
      </c>
    </row>
    <row r="69" spans="1:2" ht="12.75">
      <c r="A69" t="s">
        <v>76</v>
      </c>
      <c r="B69" s="10">
        <f>(B30-B27)*1.05</f>
        <v>32.025</v>
      </c>
    </row>
    <row r="70" spans="1:3" ht="12.75">
      <c r="A70" t="s">
        <v>53</v>
      </c>
      <c r="B70"/>
      <c r="C70" s="10">
        <v>13.39</v>
      </c>
    </row>
    <row r="71" spans="1:3" ht="12.75">
      <c r="A71" t="s">
        <v>77</v>
      </c>
      <c r="B71"/>
      <c r="C71" s="10">
        <v>47.4</v>
      </c>
    </row>
    <row r="72" spans="1:3" ht="12.75">
      <c r="A72" t="s">
        <v>77</v>
      </c>
      <c r="B72"/>
      <c r="C72" s="10">
        <v>41.06</v>
      </c>
    </row>
    <row r="73" spans="1:3" ht="12.75">
      <c r="A73" t="s">
        <v>77</v>
      </c>
      <c r="B73"/>
      <c r="C73" s="10">
        <v>25.53</v>
      </c>
    </row>
    <row r="74" spans="1:7" ht="12.75">
      <c r="A74" s="19" t="s">
        <v>53</v>
      </c>
      <c r="D74" s="12">
        <f>SUM(B69:C73)</f>
        <v>159.405</v>
      </c>
      <c r="E74" s="12">
        <f>D74/$B$19</f>
        <v>7.97025</v>
      </c>
      <c r="F74" s="12">
        <f>C9+C14</f>
        <v>161.2500000000001</v>
      </c>
      <c r="G74" s="12">
        <f>F74-D74</f>
        <v>1.8450000000001125</v>
      </c>
    </row>
    <row r="75" ht="12.75">
      <c r="B75"/>
    </row>
    <row r="76" spans="1:7" s="11" customFormat="1" ht="12.75">
      <c r="A76" s="11" t="s">
        <v>78</v>
      </c>
      <c r="B76" s="15">
        <f>SUM(B47:B75)</f>
        <v>3277.27</v>
      </c>
      <c r="C76" s="15">
        <f>SUM(C47:C75)</f>
        <v>819.05</v>
      </c>
      <c r="D76" s="15">
        <f>SUM(D47:D75)</f>
        <v>4096.32</v>
      </c>
      <c r="E76" s="15">
        <f>SUM(E47:E75)</f>
        <v>204.81599999999997</v>
      </c>
      <c r="F76" s="15">
        <f>SUM(F47:F75)</f>
        <v>3883.5</v>
      </c>
      <c r="G76" s="12">
        <f>F76-D76</f>
        <v>-212.8199999999997</v>
      </c>
    </row>
    <row r="78" spans="1:5" ht="12.75">
      <c r="A78" t="s">
        <v>79</v>
      </c>
      <c r="B78"/>
      <c r="D78" s="10">
        <f>B17*B15</f>
        <v>3600</v>
      </c>
      <c r="E78" s="10"/>
    </row>
    <row r="79" spans="1:5" ht="12.75">
      <c r="A79" t="s">
        <v>295</v>
      </c>
      <c r="B79"/>
      <c r="D79" s="10">
        <v>400</v>
      </c>
      <c r="E79" s="10"/>
    </row>
    <row r="80" spans="1:5" ht="12.75">
      <c r="A80" t="s">
        <v>296</v>
      </c>
      <c r="B80"/>
      <c r="D80" s="10">
        <v>90</v>
      </c>
      <c r="E80" s="10"/>
    </row>
    <row r="81" spans="2:5" ht="12.75">
      <c r="B81"/>
      <c r="D81" s="10"/>
      <c r="E81" s="10"/>
    </row>
    <row r="82" spans="1:5" s="11" customFormat="1" ht="12.75">
      <c r="A82" s="11" t="s">
        <v>80</v>
      </c>
      <c r="B82"/>
      <c r="D82" s="15">
        <f>SUM(D78:D81)</f>
        <v>4090</v>
      </c>
      <c r="E82" s="15"/>
    </row>
    <row r="83" spans="2:5" ht="12.75">
      <c r="B83"/>
      <c r="D83" s="10"/>
      <c r="E83" s="10"/>
    </row>
    <row r="84" spans="1:5" ht="12.75">
      <c r="A84" t="s">
        <v>81</v>
      </c>
      <c r="B84"/>
      <c r="D84" s="10">
        <f>D82-D76</f>
        <v>-6.319999999999709</v>
      </c>
      <c r="E84" s="10"/>
    </row>
    <row r="86" spans="1:2" ht="12.75">
      <c r="A86" t="s">
        <v>82</v>
      </c>
      <c r="B86" s="10">
        <f>D76/B17</f>
        <v>273.08799999999997</v>
      </c>
    </row>
  </sheetData>
  <sheetProtection/>
  <printOptions gridLines="1"/>
  <pageMargins left="0.5" right="0.5" top="0.7388888888888889" bottom="0.5" header="0.5" footer="0.5118055555555555"/>
  <pageSetup fitToHeight="3" fitToWidth="1" horizontalDpi="300" verticalDpi="300" orientation="portrait"/>
  <headerFooter alignWithMargins="0">
    <oddHeader>&amp;C&amp;A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16384" width="11.57421875" style="0" customWidth="1"/>
  </cols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87</v>
      </c>
    </row>
    <row r="6" ht="12.75">
      <c r="A6" t="s">
        <v>88</v>
      </c>
    </row>
    <row r="7" ht="12.75">
      <c r="A7" t="s">
        <v>89</v>
      </c>
    </row>
  </sheetData>
  <sheetProtection/>
  <printOptions gridLines="1"/>
  <pageMargins left="0.5" right="0.5" top="0.7388888888888889" bottom="0.5" header="0.5" footer="0.5118055555555555"/>
  <pageSetup fitToHeight="3" fitToWidth="1" horizontalDpi="300" verticalDpi="300" orientation="portrait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workbookViewId="0" topLeftCell="A1">
      <selection activeCell="A1" sqref="A1"/>
    </sheetView>
  </sheetViews>
  <sheetFormatPr defaultColWidth="9.140625" defaultRowHeight="12.75"/>
  <cols>
    <col min="1" max="1" width="38.57421875" style="0" customWidth="1"/>
    <col min="2" max="2" width="4.57421875" style="20" customWidth="1"/>
    <col min="3" max="4" width="3.28125" style="0" customWidth="1"/>
    <col min="5" max="5" width="38.57421875" style="0" customWidth="1"/>
    <col min="6" max="6" width="4.57421875" style="20" customWidth="1"/>
    <col min="7" max="7" width="3.140625" style="0" customWidth="1"/>
    <col min="8" max="16384" width="11.57421875" style="0" customWidth="1"/>
  </cols>
  <sheetData>
    <row r="1" spans="1:5" ht="12.75">
      <c r="A1" s="11" t="s">
        <v>46</v>
      </c>
      <c r="E1" s="11" t="s">
        <v>90</v>
      </c>
    </row>
    <row r="2" spans="1:6" ht="12.75">
      <c r="A2" t="s">
        <v>91</v>
      </c>
      <c r="B2" s="20" t="s">
        <v>92</v>
      </c>
      <c r="E2" t="s">
        <v>93</v>
      </c>
      <c r="F2" s="20" t="s">
        <v>94</v>
      </c>
    </row>
    <row r="3" spans="1:6" ht="12.75">
      <c r="A3" t="s">
        <v>95</v>
      </c>
      <c r="B3" s="20" t="s">
        <v>96</v>
      </c>
      <c r="E3" t="s">
        <v>97</v>
      </c>
      <c r="F3" s="20" t="s">
        <v>94</v>
      </c>
    </row>
    <row r="4" spans="1:6" ht="12.75">
      <c r="A4" t="s">
        <v>98</v>
      </c>
      <c r="B4" s="20" t="s">
        <v>99</v>
      </c>
      <c r="E4" t="s">
        <v>100</v>
      </c>
      <c r="F4" s="20" t="s">
        <v>94</v>
      </c>
    </row>
    <row r="5" spans="1:6" ht="12.75">
      <c r="A5" t="s">
        <v>101</v>
      </c>
      <c r="B5" s="20" t="s">
        <v>102</v>
      </c>
      <c r="E5" t="s">
        <v>103</v>
      </c>
      <c r="F5" s="20" t="s">
        <v>94</v>
      </c>
    </row>
    <row r="6" spans="1:6" ht="12.75">
      <c r="A6" t="s">
        <v>104</v>
      </c>
      <c r="B6" s="20" t="s">
        <v>99</v>
      </c>
      <c r="E6" t="s">
        <v>105</v>
      </c>
      <c r="F6" s="20" t="s">
        <v>94</v>
      </c>
    </row>
    <row r="7" spans="1:6" ht="12.75">
      <c r="A7" t="s">
        <v>106</v>
      </c>
      <c r="B7" s="20" t="s">
        <v>102</v>
      </c>
      <c r="E7" t="s">
        <v>107</v>
      </c>
      <c r="F7" s="20" t="s">
        <v>102</v>
      </c>
    </row>
    <row r="8" spans="1:6" ht="12.75">
      <c r="A8" t="s">
        <v>108</v>
      </c>
      <c r="B8" s="20" t="s">
        <v>99</v>
      </c>
      <c r="E8" t="s">
        <v>109</v>
      </c>
      <c r="F8" s="20" t="s">
        <v>96</v>
      </c>
    </row>
    <row r="9" spans="1:6" ht="12.75">
      <c r="A9" t="s">
        <v>110</v>
      </c>
      <c r="B9" s="20" t="s">
        <v>111</v>
      </c>
      <c r="E9" t="s">
        <v>112</v>
      </c>
      <c r="F9" s="20" t="s">
        <v>96</v>
      </c>
    </row>
    <row r="10" spans="1:6" ht="12.75">
      <c r="A10" t="s">
        <v>113</v>
      </c>
      <c r="B10" s="20" t="s">
        <v>99</v>
      </c>
      <c r="E10" t="s">
        <v>114</v>
      </c>
      <c r="F10" s="20" t="s">
        <v>96</v>
      </c>
    </row>
    <row r="11" spans="1:6" ht="12.75">
      <c r="A11" t="s">
        <v>115</v>
      </c>
      <c r="B11" s="20" t="s">
        <v>92</v>
      </c>
      <c r="E11" t="s">
        <v>116</v>
      </c>
      <c r="F11" s="20" t="s">
        <v>117</v>
      </c>
    </row>
    <row r="12" spans="1:6" ht="12.75">
      <c r="A12" t="s">
        <v>118</v>
      </c>
      <c r="B12" s="20" t="s">
        <v>102</v>
      </c>
      <c r="E12" t="s">
        <v>119</v>
      </c>
      <c r="F12" s="20" t="s">
        <v>96</v>
      </c>
    </row>
    <row r="13" spans="1:6" ht="12.75">
      <c r="A13" t="s">
        <v>120</v>
      </c>
      <c r="B13" s="20" t="s">
        <v>102</v>
      </c>
      <c r="E13" t="s">
        <v>121</v>
      </c>
      <c r="F13" s="20" t="s">
        <v>102</v>
      </c>
    </row>
    <row r="14" spans="5:6" ht="12.75">
      <c r="E14" t="s">
        <v>122</v>
      </c>
      <c r="F14" s="20" t="s">
        <v>102</v>
      </c>
    </row>
    <row r="15" spans="1:6" ht="12.75">
      <c r="A15" s="11" t="s">
        <v>123</v>
      </c>
      <c r="E15" t="s">
        <v>124</v>
      </c>
      <c r="F15" s="20" t="s">
        <v>102</v>
      </c>
    </row>
    <row r="16" spans="1:6" ht="12.75">
      <c r="A16" t="s">
        <v>125</v>
      </c>
      <c r="B16" s="20" t="s">
        <v>117</v>
      </c>
      <c r="E16" t="s">
        <v>126</v>
      </c>
      <c r="F16" s="20" t="s">
        <v>94</v>
      </c>
    </row>
    <row r="17" spans="1:6" ht="12.75">
      <c r="A17" t="s">
        <v>127</v>
      </c>
      <c r="B17" s="20" t="s">
        <v>117</v>
      </c>
      <c r="E17" t="s">
        <v>128</v>
      </c>
      <c r="F17" s="20" t="s">
        <v>94</v>
      </c>
    </row>
    <row r="18" spans="1:6" ht="12.75">
      <c r="A18" t="s">
        <v>129</v>
      </c>
      <c r="B18" s="20" t="s">
        <v>99</v>
      </c>
      <c r="E18" t="s">
        <v>130</v>
      </c>
      <c r="F18" s="20" t="s">
        <v>117</v>
      </c>
    </row>
    <row r="19" spans="1:2" ht="12.75">
      <c r="A19" t="s">
        <v>131</v>
      </c>
      <c r="B19" s="20" t="s">
        <v>102</v>
      </c>
    </row>
    <row r="20" spans="1:2" ht="12.75">
      <c r="A20" t="s">
        <v>132</v>
      </c>
      <c r="B20" s="20" t="s">
        <v>102</v>
      </c>
    </row>
    <row r="21" spans="1:2" ht="12.75">
      <c r="A21" t="s">
        <v>133</v>
      </c>
      <c r="B21" s="20" t="s">
        <v>99</v>
      </c>
    </row>
    <row r="22" spans="1:2" ht="12.75">
      <c r="A22" t="s">
        <v>134</v>
      </c>
      <c r="B22" s="20" t="s">
        <v>111</v>
      </c>
    </row>
    <row r="23" spans="1:2" ht="12.75">
      <c r="A23" t="s">
        <v>135</v>
      </c>
      <c r="B23" s="20" t="s">
        <v>117</v>
      </c>
    </row>
    <row r="24" spans="1:2" ht="12.75">
      <c r="A24" t="s">
        <v>136</v>
      </c>
      <c r="B24" s="20" t="s">
        <v>102</v>
      </c>
    </row>
    <row r="25" spans="1:2" ht="12.75">
      <c r="A25" t="s">
        <v>137</v>
      </c>
      <c r="B25" s="20" t="s">
        <v>99</v>
      </c>
    </row>
    <row r="27" ht="12.75">
      <c r="A27" s="11" t="s">
        <v>138</v>
      </c>
    </row>
    <row r="28" spans="1:2" ht="12.75">
      <c r="A28" t="s">
        <v>139</v>
      </c>
      <c r="B28" s="20" t="s">
        <v>94</v>
      </c>
    </row>
    <row r="29" spans="1:2" ht="12.75">
      <c r="A29" t="s">
        <v>140</v>
      </c>
      <c r="B29" s="20" t="s">
        <v>102</v>
      </c>
    </row>
    <row r="30" spans="1:2" ht="12.75">
      <c r="A30" t="s">
        <v>141</v>
      </c>
      <c r="B30" s="20" t="s">
        <v>99</v>
      </c>
    </row>
    <row r="31" spans="1:6" ht="12.75">
      <c r="A31" t="s">
        <v>142</v>
      </c>
      <c r="B31" s="20" t="s">
        <v>143</v>
      </c>
      <c r="F31"/>
    </row>
    <row r="32" spans="1:6" ht="12.75">
      <c r="A32" t="s">
        <v>144</v>
      </c>
      <c r="B32" s="20" t="s">
        <v>102</v>
      </c>
      <c r="F32"/>
    </row>
    <row r="33" spans="1:6" ht="12.75">
      <c r="A33" t="s">
        <v>145</v>
      </c>
      <c r="B33" s="20" t="s">
        <v>92</v>
      </c>
      <c r="F33"/>
    </row>
    <row r="34" ht="12.75">
      <c r="F34"/>
    </row>
    <row r="35" spans="1:6" ht="12.75">
      <c r="A35" s="11" t="s">
        <v>146</v>
      </c>
      <c r="F35"/>
    </row>
    <row r="36" spans="1:6" ht="12.75">
      <c r="A36" t="s">
        <v>147</v>
      </c>
      <c r="B36" s="20" t="s">
        <v>117</v>
      </c>
      <c r="F36"/>
    </row>
    <row r="37" spans="1:6" ht="12.75">
      <c r="A37" t="s">
        <v>148</v>
      </c>
      <c r="B37" s="20" t="s">
        <v>96</v>
      </c>
      <c r="F37"/>
    </row>
    <row r="38" spans="1:6" ht="12.75">
      <c r="A38" t="s">
        <v>149</v>
      </c>
      <c r="B38" s="20" t="s">
        <v>117</v>
      </c>
      <c r="F38"/>
    </row>
    <row r="39" spans="1:2" ht="12.75">
      <c r="A39" t="s">
        <v>150</v>
      </c>
      <c r="B39" s="20" t="s">
        <v>117</v>
      </c>
    </row>
    <row r="40" spans="1:6" ht="12.75">
      <c r="A40" t="s">
        <v>151</v>
      </c>
      <c r="B40" s="20" t="s">
        <v>117</v>
      </c>
      <c r="F40"/>
    </row>
    <row r="41" spans="1:5" ht="12.75">
      <c r="A41" t="s">
        <v>152</v>
      </c>
      <c r="B41" s="20" t="s">
        <v>117</v>
      </c>
      <c r="E41" s="11" t="s">
        <v>153</v>
      </c>
    </row>
    <row r="42" spans="1:6" ht="12.75">
      <c r="A42" t="s">
        <v>154</v>
      </c>
      <c r="B42" s="20" t="s">
        <v>117</v>
      </c>
      <c r="E42" t="s">
        <v>155</v>
      </c>
      <c r="F42" s="20" t="s">
        <v>111</v>
      </c>
    </row>
    <row r="43" spans="1:6" ht="12.75">
      <c r="A43" t="s">
        <v>156</v>
      </c>
      <c r="B43" s="20" t="s">
        <v>102</v>
      </c>
      <c r="E43" t="s">
        <v>157</v>
      </c>
      <c r="F43" s="20" t="s">
        <v>99</v>
      </c>
    </row>
    <row r="44" spans="5:6" ht="12.75">
      <c r="E44" t="s">
        <v>158</v>
      </c>
      <c r="F44" s="20" t="s">
        <v>92</v>
      </c>
    </row>
    <row r="45" spans="5:7" ht="12.75">
      <c r="E45" t="s">
        <v>159</v>
      </c>
      <c r="F45" s="20" t="s">
        <v>94</v>
      </c>
      <c r="G45" t="s">
        <v>160</v>
      </c>
    </row>
    <row r="46" spans="5:6" ht="12.75">
      <c r="E46" t="s">
        <v>161</v>
      </c>
      <c r="F46" s="20" t="s">
        <v>117</v>
      </c>
    </row>
    <row r="47" spans="5:6" ht="12.75">
      <c r="E47" t="s">
        <v>162</v>
      </c>
      <c r="F47" s="20" t="s">
        <v>102</v>
      </c>
    </row>
    <row r="48" spans="5:7" ht="12.75">
      <c r="E48" t="s">
        <v>163</v>
      </c>
      <c r="F48" s="20" t="s">
        <v>96</v>
      </c>
      <c r="G48" t="s">
        <v>160</v>
      </c>
    </row>
  </sheetData>
  <sheetProtection/>
  <printOptions gridLines="1"/>
  <pageMargins left="0.5" right="0.5" top="0.7388888888888889" bottom="0.5" header="0.5" footer="0.5118055555555555"/>
  <pageSetup fitToHeight="3" fitToWidth="1" horizontalDpi="300" verticalDpi="300" orientation="portrait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21" customWidth="1"/>
    <col min="2" max="4" width="30.00390625" style="2" customWidth="1"/>
    <col min="5" max="16384" width="11.57421875" style="22" customWidth="1"/>
  </cols>
  <sheetData>
    <row r="1" spans="2:4" s="21" customFormat="1" ht="12.75">
      <c r="B1" s="3" t="s">
        <v>9</v>
      </c>
      <c r="C1" s="3" t="s">
        <v>19</v>
      </c>
      <c r="D1" s="3" t="s">
        <v>33</v>
      </c>
    </row>
    <row r="2" spans="1:4" ht="72" customHeight="1">
      <c r="A2" s="21" t="s">
        <v>164</v>
      </c>
      <c r="B2" s="2" t="s">
        <v>165</v>
      </c>
      <c r="C2" s="2" t="s">
        <v>166</v>
      </c>
      <c r="D2" s="2" t="s">
        <v>167</v>
      </c>
    </row>
    <row r="3" spans="1:5" ht="72" customHeight="1">
      <c r="A3" s="21" t="s">
        <v>168</v>
      </c>
      <c r="B3" s="2" t="s">
        <v>169</v>
      </c>
      <c r="C3" s="2" t="s">
        <v>170</v>
      </c>
      <c r="D3" s="2" t="s">
        <v>171</v>
      </c>
      <c r="E3"/>
    </row>
    <row r="4" spans="1:5" ht="72" customHeight="1">
      <c r="A4" s="21" t="s">
        <v>102</v>
      </c>
      <c r="B4" s="2" t="s">
        <v>172</v>
      </c>
      <c r="C4" s="2" t="s">
        <v>173</v>
      </c>
      <c r="D4" s="2" t="s">
        <v>174</v>
      </c>
      <c r="E4"/>
    </row>
    <row r="5" spans="1:5" ht="72" customHeight="1">
      <c r="A5" s="21" t="s">
        <v>175</v>
      </c>
      <c r="B5" s="2" t="s">
        <v>176</v>
      </c>
      <c r="C5" s="2" t="s">
        <v>170</v>
      </c>
      <c r="D5" s="2" t="s">
        <v>177</v>
      </c>
      <c r="E5"/>
    </row>
    <row r="6" spans="1:4" ht="72" customHeight="1">
      <c r="A6" s="21" t="s">
        <v>178</v>
      </c>
      <c r="B6" s="2" t="s">
        <v>169</v>
      </c>
      <c r="C6" s="2" t="s">
        <v>179</v>
      </c>
      <c r="D6" s="2" t="s">
        <v>180</v>
      </c>
    </row>
    <row r="7" spans="1:4" ht="72" customHeight="1">
      <c r="A7" s="21" t="s">
        <v>181</v>
      </c>
      <c r="B7" s="2" t="s">
        <v>182</v>
      </c>
      <c r="C7" s="2" t="s">
        <v>183</v>
      </c>
      <c r="D7" s="2" t="s">
        <v>184</v>
      </c>
    </row>
    <row r="8" spans="1:4" ht="72" customHeight="1">
      <c r="A8" s="21" t="s">
        <v>185</v>
      </c>
      <c r="B8" s="2" t="s">
        <v>169</v>
      </c>
      <c r="C8" s="2" t="s">
        <v>186</v>
      </c>
      <c r="D8" s="2" t="s">
        <v>187</v>
      </c>
    </row>
    <row r="9" spans="1:4" ht="72" customHeight="1">
      <c r="A9" s="21" t="s">
        <v>164</v>
      </c>
      <c r="B9" s="2" t="s">
        <v>169</v>
      </c>
      <c r="C9" s="2" t="s">
        <v>188</v>
      </c>
      <c r="D9" s="2" t="s">
        <v>189</v>
      </c>
    </row>
    <row r="10" spans="1:4" ht="72" customHeight="1">
      <c r="A10" s="21" t="s">
        <v>168</v>
      </c>
      <c r="B10" s="2" t="s">
        <v>182</v>
      </c>
      <c r="C10" s="2" t="s">
        <v>47</v>
      </c>
      <c r="D10" s="2" t="s">
        <v>165</v>
      </c>
    </row>
  </sheetData>
  <sheetProtection/>
  <printOptions gridLines="1"/>
  <pageMargins left="0.5" right="0.5" top="0.7388888888888889" bottom="0.5" header="0.5" footer="0.5118055555555555"/>
  <pageSetup fitToHeight="3" fitToWidth="1" horizontalDpi="300" verticalDpi="300" orientation="portrait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21" customWidth="1"/>
    <col min="2" max="4" width="30.00390625" style="22" customWidth="1"/>
    <col min="5" max="16384" width="11.57421875" style="22" customWidth="1"/>
  </cols>
  <sheetData>
    <row r="1" spans="2:4" s="21" customFormat="1" ht="12.75">
      <c r="B1" s="21" t="s">
        <v>9</v>
      </c>
      <c r="C1" s="21" t="s">
        <v>19</v>
      </c>
      <c r="D1" s="21" t="s">
        <v>33</v>
      </c>
    </row>
    <row r="2" ht="69" customHeight="1">
      <c r="A2" s="21" t="s">
        <v>164</v>
      </c>
    </row>
    <row r="3" ht="69" customHeight="1">
      <c r="A3" s="21" t="s">
        <v>168</v>
      </c>
    </row>
    <row r="4" ht="69" customHeight="1">
      <c r="A4" s="21" t="s">
        <v>102</v>
      </c>
    </row>
    <row r="5" ht="69" customHeight="1">
      <c r="A5" s="21" t="s">
        <v>175</v>
      </c>
    </row>
    <row r="6" ht="69" customHeight="1">
      <c r="A6" s="21" t="s">
        <v>178</v>
      </c>
    </row>
    <row r="7" ht="69" customHeight="1">
      <c r="A7" s="21" t="s">
        <v>181</v>
      </c>
    </row>
    <row r="8" ht="69" customHeight="1">
      <c r="A8" s="21" t="s">
        <v>185</v>
      </c>
    </row>
    <row r="9" ht="69" customHeight="1">
      <c r="A9" s="21" t="s">
        <v>164</v>
      </c>
    </row>
    <row r="10" ht="69" customHeight="1">
      <c r="A10" s="21" t="s">
        <v>168</v>
      </c>
    </row>
  </sheetData>
  <sheetProtection/>
  <printOptions gridLines="1"/>
  <pageMargins left="0.5" right="0.5" top="0.7388888888888889" bottom="0.5" header="0.5" footer="0.5118055555555555"/>
  <pageSetup fitToHeight="3" fitToWidth="1" horizontalDpi="300" verticalDpi="300" orientation="portrait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7"/>
  <sheetViews>
    <sheetView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9.140625" style="20" customWidth="1"/>
    <col min="3" max="5" width="5.140625" style="20" customWidth="1"/>
    <col min="6" max="6" width="37.140625" style="0" customWidth="1"/>
    <col min="7" max="16384" width="11.57421875" style="0" customWidth="1"/>
  </cols>
  <sheetData>
    <row r="1" ht="12.75">
      <c r="A1" s="11" t="s">
        <v>190</v>
      </c>
    </row>
    <row r="2" spans="1:3" ht="12.75">
      <c r="A2" t="s">
        <v>191</v>
      </c>
      <c r="B2" s="20">
        <v>1</v>
      </c>
      <c r="C2" s="20" t="s">
        <v>143</v>
      </c>
    </row>
    <row r="3" spans="1:3" ht="12.75">
      <c r="A3" t="s">
        <v>192</v>
      </c>
      <c r="B3" s="20" t="s">
        <v>193</v>
      </c>
      <c r="C3" s="20" t="s">
        <v>143</v>
      </c>
    </row>
    <row r="4" spans="1:3" ht="12.75">
      <c r="A4" t="s">
        <v>194</v>
      </c>
      <c r="B4" s="20">
        <v>1</v>
      </c>
      <c r="C4" s="20" t="s">
        <v>143</v>
      </c>
    </row>
    <row r="5" spans="1:3" ht="12.75">
      <c r="A5" t="s">
        <v>195</v>
      </c>
      <c r="B5" s="20" t="s">
        <v>196</v>
      </c>
      <c r="C5" s="20" t="s">
        <v>143</v>
      </c>
    </row>
    <row r="6" spans="1:3" ht="12.75">
      <c r="A6" t="s">
        <v>197</v>
      </c>
      <c r="B6" s="20" t="s">
        <v>198</v>
      </c>
      <c r="C6" s="20" t="s">
        <v>143</v>
      </c>
    </row>
    <row r="7" spans="1:3" ht="12.75">
      <c r="A7" t="s">
        <v>199</v>
      </c>
      <c r="B7" s="20" t="s">
        <v>200</v>
      </c>
      <c r="C7" s="20" t="s">
        <v>143</v>
      </c>
    </row>
    <row r="10" ht="12.75">
      <c r="A10" s="11" t="s">
        <v>201</v>
      </c>
    </row>
    <row r="11" spans="1:3" ht="12.75">
      <c r="A11" t="s">
        <v>202</v>
      </c>
      <c r="B11" s="20" t="s">
        <v>203</v>
      </c>
      <c r="C11" s="20" t="s">
        <v>143</v>
      </c>
    </row>
    <row r="12" spans="1:3" ht="12.75">
      <c r="A12" t="s">
        <v>204</v>
      </c>
      <c r="B12" s="20" t="s">
        <v>205</v>
      </c>
      <c r="C12" s="20" t="s">
        <v>143</v>
      </c>
    </row>
    <row r="15" ht="12.75">
      <c r="A15" s="11" t="s">
        <v>206</v>
      </c>
    </row>
    <row r="16" spans="1:3" ht="12.75">
      <c r="A16" t="s">
        <v>207</v>
      </c>
      <c r="B16" s="20" t="s">
        <v>208</v>
      </c>
      <c r="C16" s="20" t="s">
        <v>143</v>
      </c>
    </row>
    <row r="17" spans="1:3" ht="12.75">
      <c r="A17" t="s">
        <v>209</v>
      </c>
      <c r="B17" s="20" t="s">
        <v>210</v>
      </c>
      <c r="C17" s="20" t="s">
        <v>143</v>
      </c>
    </row>
    <row r="20" ht="12.75">
      <c r="A20" s="11" t="s">
        <v>211</v>
      </c>
    </row>
    <row r="21" spans="1:2" ht="12.75">
      <c r="A21" t="s">
        <v>212</v>
      </c>
      <c r="B21" s="20" t="s">
        <v>213</v>
      </c>
    </row>
    <row r="22" spans="1:3" ht="12.75">
      <c r="A22" t="s">
        <v>209</v>
      </c>
      <c r="B22" s="20" t="s">
        <v>210</v>
      </c>
      <c r="C22" s="20" t="s">
        <v>143</v>
      </c>
    </row>
    <row r="23" spans="1:3" ht="12.75">
      <c r="A23" t="s">
        <v>214</v>
      </c>
      <c r="B23" s="20" t="s">
        <v>215</v>
      </c>
      <c r="C23" s="20" t="s">
        <v>143</v>
      </c>
    </row>
    <row r="24" spans="1:2" ht="12.75">
      <c r="A24" t="s">
        <v>204</v>
      </c>
      <c r="B24" s="20" t="s">
        <v>205</v>
      </c>
    </row>
    <row r="27" ht="12.75">
      <c r="A27" s="11" t="s">
        <v>216</v>
      </c>
    </row>
    <row r="28" spans="1:3" ht="12.75">
      <c r="A28" t="s">
        <v>217</v>
      </c>
      <c r="B28" s="20" t="s">
        <v>218</v>
      </c>
      <c r="C28" s="20" t="s">
        <v>143</v>
      </c>
    </row>
    <row r="29" spans="1:3" ht="12.75">
      <c r="A29" t="s">
        <v>219</v>
      </c>
      <c r="B29" s="20" t="s">
        <v>218</v>
      </c>
      <c r="C29" s="20" t="s">
        <v>143</v>
      </c>
    </row>
    <row r="30" spans="1:3" ht="12.75">
      <c r="A30" t="s">
        <v>220</v>
      </c>
      <c r="B30" s="20" t="s">
        <v>208</v>
      </c>
      <c r="C30" s="20" t="s">
        <v>143</v>
      </c>
    </row>
    <row r="33" spans="1:5" ht="12.75">
      <c r="A33" s="11" t="s">
        <v>221</v>
      </c>
      <c r="B33"/>
      <c r="C33"/>
      <c r="D33"/>
      <c r="E33"/>
    </row>
    <row r="34" spans="1:3" ht="12.75">
      <c r="A34" t="s">
        <v>222</v>
      </c>
      <c r="B34" s="20">
        <v>20</v>
      </c>
      <c r="C34" s="20" t="s">
        <v>143</v>
      </c>
    </row>
    <row r="35" spans="1:3" ht="12.75">
      <c r="A35" t="s">
        <v>223</v>
      </c>
      <c r="B35" s="20">
        <v>20</v>
      </c>
      <c r="C35" s="20" t="s">
        <v>143</v>
      </c>
    </row>
    <row r="36" spans="1:3" ht="12.75">
      <c r="A36" t="s">
        <v>224</v>
      </c>
      <c r="B36" s="20">
        <v>2</v>
      </c>
      <c r="C36" s="20" t="s">
        <v>143</v>
      </c>
    </row>
    <row r="37" spans="1:3" ht="12.75">
      <c r="A37" t="s">
        <v>225</v>
      </c>
      <c r="B37" s="20">
        <v>4</v>
      </c>
      <c r="C37" s="20" t="s">
        <v>143</v>
      </c>
    </row>
    <row r="38" spans="1:3" ht="12.75">
      <c r="A38" t="s">
        <v>226</v>
      </c>
      <c r="B38" s="20">
        <v>1</v>
      </c>
      <c r="C38" s="20" t="s">
        <v>143</v>
      </c>
    </row>
    <row r="39" spans="1:3" ht="12.75">
      <c r="A39" t="s">
        <v>227</v>
      </c>
      <c r="B39" s="20">
        <v>1</v>
      </c>
      <c r="C39" s="20" t="s">
        <v>143</v>
      </c>
    </row>
    <row r="40" spans="1:3" ht="12.75">
      <c r="A40" t="s">
        <v>228</v>
      </c>
      <c r="B40" s="20">
        <v>2</v>
      </c>
      <c r="C40" s="20" t="s">
        <v>143</v>
      </c>
    </row>
    <row r="43" ht="12.75">
      <c r="A43" s="11" t="s">
        <v>229</v>
      </c>
    </row>
    <row r="44" spans="1:3" ht="12.75">
      <c r="A44" t="s">
        <v>230</v>
      </c>
      <c r="B44" s="20">
        <v>20</v>
      </c>
      <c r="C44" s="20" t="s">
        <v>143</v>
      </c>
    </row>
    <row r="45" spans="1:3" ht="12.75">
      <c r="A45" t="s">
        <v>231</v>
      </c>
      <c r="B45" s="20">
        <v>40</v>
      </c>
      <c r="C45" s="20" t="s">
        <v>143</v>
      </c>
    </row>
    <row r="46" spans="1:3" ht="12.75">
      <c r="A46" t="s">
        <v>225</v>
      </c>
      <c r="B46" s="20">
        <v>4</v>
      </c>
      <c r="C46" s="20" t="s">
        <v>143</v>
      </c>
    </row>
    <row r="47" spans="1:3" ht="12.75">
      <c r="A47" t="s">
        <v>232</v>
      </c>
      <c r="B47" s="20" t="s">
        <v>233</v>
      </c>
      <c r="C47" s="20" t="s">
        <v>143</v>
      </c>
    </row>
    <row r="48" spans="1:3" ht="12.75">
      <c r="A48" t="s">
        <v>234</v>
      </c>
      <c r="B48" s="20">
        <v>1</v>
      </c>
      <c r="C48" s="20" t="s">
        <v>143</v>
      </c>
    </row>
    <row r="49" spans="1:3" ht="12.75">
      <c r="A49" t="s">
        <v>235</v>
      </c>
      <c r="B49" s="20">
        <v>3</v>
      </c>
      <c r="C49" s="20" t="s">
        <v>143</v>
      </c>
    </row>
    <row r="52" ht="12.75">
      <c r="A52" s="11" t="s">
        <v>236</v>
      </c>
    </row>
    <row r="53" spans="1:3" ht="12.75">
      <c r="A53" t="s">
        <v>237</v>
      </c>
      <c r="B53" s="20" t="s">
        <v>238</v>
      </c>
      <c r="C53" s="20" t="s">
        <v>143</v>
      </c>
    </row>
    <row r="54" spans="1:3" ht="12.75">
      <c r="A54" t="s">
        <v>239</v>
      </c>
      <c r="B54" s="20">
        <v>8</v>
      </c>
      <c r="C54" s="20" t="s">
        <v>143</v>
      </c>
    </row>
    <row r="55" spans="1:3" ht="12.75">
      <c r="A55" t="s">
        <v>232</v>
      </c>
      <c r="B55" s="20" t="s">
        <v>240</v>
      </c>
      <c r="C55" s="20" t="s">
        <v>143</v>
      </c>
    </row>
    <row r="56" spans="1:3" ht="12.75">
      <c r="A56" t="s">
        <v>241</v>
      </c>
      <c r="B56" s="20">
        <v>1</v>
      </c>
      <c r="C56" s="20" t="s">
        <v>143</v>
      </c>
    </row>
    <row r="57" spans="1:3" ht="12.75">
      <c r="A57" t="s">
        <v>225</v>
      </c>
      <c r="B57" s="20">
        <v>4</v>
      </c>
      <c r="C57" s="20" t="s">
        <v>143</v>
      </c>
    </row>
    <row r="58" spans="1:3" ht="12.75">
      <c r="A58" t="s">
        <v>242</v>
      </c>
      <c r="B58" s="20" t="s">
        <v>196</v>
      </c>
      <c r="C58" s="20" t="s">
        <v>143</v>
      </c>
    </row>
    <row r="59" spans="1:3" ht="12.75">
      <c r="A59" t="s">
        <v>243</v>
      </c>
      <c r="B59" s="20">
        <v>40</v>
      </c>
      <c r="C59" s="20" t="s">
        <v>143</v>
      </c>
    </row>
    <row r="60" spans="1:3" ht="12.75">
      <c r="A60" t="s">
        <v>244</v>
      </c>
      <c r="B60" s="20">
        <v>2</v>
      </c>
      <c r="C60" s="20" t="s">
        <v>143</v>
      </c>
    </row>
    <row r="63" ht="12.75">
      <c r="A63" s="11" t="s">
        <v>245</v>
      </c>
    </row>
    <row r="64" spans="1:3" ht="12.75">
      <c r="A64" t="s">
        <v>194</v>
      </c>
      <c r="B64" s="20">
        <v>4</v>
      </c>
      <c r="C64" s="20" t="s">
        <v>143</v>
      </c>
    </row>
    <row r="65" spans="1:3" ht="12.75">
      <c r="A65" t="s">
        <v>191</v>
      </c>
      <c r="B65" s="20">
        <v>4</v>
      </c>
      <c r="C65" s="20" t="s">
        <v>143</v>
      </c>
    </row>
    <row r="66" spans="1:3" ht="12.75">
      <c r="A66" t="s">
        <v>246</v>
      </c>
      <c r="B66" s="20">
        <v>20</v>
      </c>
      <c r="C66" s="20" t="s">
        <v>143</v>
      </c>
    </row>
    <row r="67" spans="1:3" ht="12.75">
      <c r="A67" t="s">
        <v>212</v>
      </c>
      <c r="B67" s="20" t="s">
        <v>213</v>
      </c>
      <c r="C67" s="20" t="s">
        <v>143</v>
      </c>
    </row>
    <row r="70" ht="12.75">
      <c r="A70" s="11" t="s">
        <v>247</v>
      </c>
    </row>
    <row r="71" spans="1:3" ht="12.75">
      <c r="A71" t="s">
        <v>248</v>
      </c>
      <c r="B71" s="20" t="s">
        <v>249</v>
      </c>
      <c r="C71" s="20" t="s">
        <v>143</v>
      </c>
    </row>
    <row r="72" spans="1:3" ht="12.75">
      <c r="A72" t="s">
        <v>250</v>
      </c>
      <c r="B72" s="20" t="s">
        <v>218</v>
      </c>
      <c r="C72" s="20" t="s">
        <v>143</v>
      </c>
    </row>
    <row r="73" spans="1:3" ht="12.75">
      <c r="A73" t="s">
        <v>251</v>
      </c>
      <c r="B73" s="20" t="s">
        <v>198</v>
      </c>
      <c r="C73" s="20" t="s">
        <v>143</v>
      </c>
    </row>
    <row r="74" spans="1:3" ht="12.75">
      <c r="A74" t="s">
        <v>252</v>
      </c>
      <c r="B74" s="20">
        <v>40</v>
      </c>
      <c r="C74" s="20" t="s">
        <v>143</v>
      </c>
    </row>
    <row r="75" spans="1:3" ht="12.75">
      <c r="A75" t="s">
        <v>253</v>
      </c>
      <c r="B75" s="20">
        <v>4</v>
      </c>
      <c r="C75" s="20" t="s">
        <v>143</v>
      </c>
    </row>
    <row r="76" spans="1:3" ht="12.75">
      <c r="A76" t="s">
        <v>254</v>
      </c>
      <c r="B76" s="20">
        <v>50</v>
      </c>
      <c r="C76" s="20" t="s">
        <v>143</v>
      </c>
    </row>
    <row r="77" spans="1:3" ht="12.75">
      <c r="A77" t="s">
        <v>255</v>
      </c>
      <c r="B77" s="20" t="s">
        <v>208</v>
      </c>
      <c r="C77" s="20" t="s">
        <v>143</v>
      </c>
    </row>
    <row r="78" spans="1:3" ht="12.75">
      <c r="A78" t="s">
        <v>256</v>
      </c>
      <c r="B78" s="20">
        <v>4</v>
      </c>
      <c r="C78" s="20" t="s">
        <v>143</v>
      </c>
    </row>
    <row r="81" spans="1:5" ht="12.75">
      <c r="A81" s="11" t="s">
        <v>257</v>
      </c>
      <c r="B81"/>
      <c r="C81"/>
      <c r="D81"/>
      <c r="E81"/>
    </row>
    <row r="82" spans="1:2" ht="12.75">
      <c r="A82" t="s">
        <v>212</v>
      </c>
      <c r="B82" s="20">
        <v>4</v>
      </c>
    </row>
    <row r="83" spans="1:3" ht="12.75">
      <c r="A83" t="s">
        <v>231</v>
      </c>
      <c r="B83" s="20">
        <v>40</v>
      </c>
      <c r="C83" s="20" t="s">
        <v>143</v>
      </c>
    </row>
    <row r="84" spans="1:2" ht="12.75">
      <c r="A84" t="s">
        <v>225</v>
      </c>
      <c r="B84" s="20">
        <v>4</v>
      </c>
    </row>
    <row r="85" spans="1:3" ht="12.75">
      <c r="A85" t="s">
        <v>232</v>
      </c>
      <c r="B85" s="20" t="s">
        <v>233</v>
      </c>
      <c r="C85" s="20" t="s">
        <v>143</v>
      </c>
    </row>
    <row r="86" spans="1:2" ht="12.75">
      <c r="A86" t="s">
        <v>234</v>
      </c>
      <c r="B86" s="20">
        <v>1</v>
      </c>
    </row>
    <row r="89" ht="12.75">
      <c r="A89" s="11" t="s">
        <v>258</v>
      </c>
    </row>
    <row r="90" spans="1:2" ht="12.75">
      <c r="A90" t="s">
        <v>259</v>
      </c>
      <c r="B90" s="20">
        <v>20</v>
      </c>
    </row>
    <row r="91" spans="1:2" ht="12.75">
      <c r="A91" t="s">
        <v>260</v>
      </c>
      <c r="B91" s="20">
        <v>20</v>
      </c>
    </row>
    <row r="92" spans="1:2" ht="12.75">
      <c r="A92" t="s">
        <v>225</v>
      </c>
      <c r="B92" s="20">
        <v>4</v>
      </c>
    </row>
    <row r="93" spans="1:2" ht="12.75">
      <c r="A93" t="s">
        <v>241</v>
      </c>
      <c r="B93" s="20">
        <v>1</v>
      </c>
    </row>
    <row r="94" spans="1:3" ht="12.75">
      <c r="A94" t="s">
        <v>261</v>
      </c>
      <c r="B94" s="20">
        <v>1</v>
      </c>
      <c r="C94" s="20" t="s">
        <v>143</v>
      </c>
    </row>
    <row r="95" spans="1:3" ht="12.75">
      <c r="A95" t="s">
        <v>235</v>
      </c>
      <c r="B95" s="20">
        <v>0</v>
      </c>
      <c r="C95" s="20" t="s">
        <v>143</v>
      </c>
    </row>
    <row r="96" spans="1:3" ht="12.75">
      <c r="A96" t="s">
        <v>262</v>
      </c>
      <c r="B96" s="20">
        <v>2</v>
      </c>
      <c r="C96" s="20" t="s">
        <v>143</v>
      </c>
    </row>
    <row r="97" spans="1:3" ht="12.75">
      <c r="A97" t="s">
        <v>263</v>
      </c>
      <c r="B97" s="20">
        <v>3</v>
      </c>
      <c r="C97" s="20" t="s">
        <v>143</v>
      </c>
    </row>
    <row r="98" spans="2:5" ht="12.75">
      <c r="B98"/>
      <c r="C98"/>
      <c r="D98"/>
      <c r="E98"/>
    </row>
    <row r="100" ht="12.75">
      <c r="A100" s="11" t="s">
        <v>264</v>
      </c>
    </row>
    <row r="101" spans="1:2" ht="12.75">
      <c r="A101" t="s">
        <v>265</v>
      </c>
      <c r="B101" s="20">
        <v>30</v>
      </c>
    </row>
    <row r="102" spans="1:2" ht="12.75">
      <c r="A102" t="s">
        <v>266</v>
      </c>
      <c r="B102" s="20">
        <v>20</v>
      </c>
    </row>
    <row r="103" spans="1:2" ht="12.75">
      <c r="A103" t="s">
        <v>212</v>
      </c>
      <c r="B103" s="20" t="s">
        <v>213</v>
      </c>
    </row>
    <row r="106" ht="12.75">
      <c r="A106" s="11" t="s">
        <v>267</v>
      </c>
    </row>
    <row r="107" ht="12.75">
      <c r="A107" t="s">
        <v>268</v>
      </c>
    </row>
    <row r="108" spans="1:2" ht="12.75">
      <c r="A108" t="s">
        <v>269</v>
      </c>
      <c r="B108" s="20">
        <v>8</v>
      </c>
    </row>
    <row r="109" spans="1:2" ht="12.75">
      <c r="A109" t="s">
        <v>270</v>
      </c>
      <c r="B109" s="20" t="s">
        <v>271</v>
      </c>
    </row>
    <row r="110" spans="1:3" ht="12.75">
      <c r="A110" t="s">
        <v>255</v>
      </c>
      <c r="B110" s="20" t="s">
        <v>208</v>
      </c>
      <c r="C110" s="20" t="s">
        <v>143</v>
      </c>
    </row>
    <row r="111" spans="1:3" ht="12.75">
      <c r="A111" t="s">
        <v>272</v>
      </c>
      <c r="B111" s="20" t="s">
        <v>198</v>
      </c>
      <c r="C111" s="20" t="s">
        <v>143</v>
      </c>
    </row>
    <row r="114" ht="12.75">
      <c r="A114" s="11" t="s">
        <v>273</v>
      </c>
    </row>
    <row r="115" spans="1:3" ht="12.75">
      <c r="A115" t="s">
        <v>274</v>
      </c>
      <c r="B115" s="20">
        <v>15</v>
      </c>
      <c r="C115" s="20" t="s">
        <v>143</v>
      </c>
    </row>
    <row r="116" spans="1:3" ht="12.75">
      <c r="A116" t="s">
        <v>266</v>
      </c>
      <c r="B116" s="20">
        <v>20</v>
      </c>
      <c r="C116" s="20" t="s">
        <v>143</v>
      </c>
    </row>
    <row r="117" ht="12.75">
      <c r="A117" t="s">
        <v>275</v>
      </c>
    </row>
    <row r="120" ht="12.75">
      <c r="A120" s="11" t="s">
        <v>276</v>
      </c>
    </row>
    <row r="121" ht="12.75">
      <c r="A121" t="s">
        <v>277</v>
      </c>
    </row>
    <row r="122" spans="1:3" ht="12.75">
      <c r="A122" t="s">
        <v>278</v>
      </c>
      <c r="B122" s="20">
        <v>6</v>
      </c>
      <c r="C122" s="20" t="s">
        <v>143</v>
      </c>
    </row>
    <row r="123" spans="1:3" ht="12.75">
      <c r="A123" t="s">
        <v>279</v>
      </c>
      <c r="B123" s="20">
        <v>6</v>
      </c>
      <c r="C123" s="20" t="s">
        <v>143</v>
      </c>
    </row>
    <row r="126" ht="12.75">
      <c r="A126" s="11" t="s">
        <v>280</v>
      </c>
    </row>
    <row r="127" spans="1:2" ht="12.75">
      <c r="A127" t="s">
        <v>281</v>
      </c>
      <c r="B127" s="20" t="s">
        <v>282</v>
      </c>
    </row>
    <row r="128" spans="1:2" ht="12.75">
      <c r="A128" t="s">
        <v>283</v>
      </c>
      <c r="B128" s="20" t="s">
        <v>282</v>
      </c>
    </row>
    <row r="129" spans="1:3" ht="12.75">
      <c r="A129" t="s">
        <v>262</v>
      </c>
      <c r="B129" s="20">
        <v>0</v>
      </c>
      <c r="C129" s="20" t="s">
        <v>143</v>
      </c>
    </row>
    <row r="130" spans="1:2" ht="12.75">
      <c r="A130" t="s">
        <v>246</v>
      </c>
      <c r="B130" s="20">
        <v>18</v>
      </c>
    </row>
    <row r="131" spans="1:3" ht="12.75">
      <c r="A131" t="s">
        <v>235</v>
      </c>
      <c r="B131" s="20">
        <v>0</v>
      </c>
      <c r="C131" s="20" t="s">
        <v>143</v>
      </c>
    </row>
    <row r="134" ht="12.75">
      <c r="A134" s="11" t="s">
        <v>284</v>
      </c>
    </row>
    <row r="135" ht="12.75">
      <c r="A135" t="s">
        <v>35</v>
      </c>
    </row>
    <row r="136" spans="1:3" ht="12.75">
      <c r="A136" t="s">
        <v>285</v>
      </c>
      <c r="B136" s="20">
        <v>1</v>
      </c>
      <c r="C136" s="20" t="s">
        <v>143</v>
      </c>
    </row>
    <row r="137" spans="1:2" ht="12.75">
      <c r="A137" t="s">
        <v>75</v>
      </c>
      <c r="B137" s="20" t="s">
        <v>200</v>
      </c>
    </row>
    <row r="138" spans="1:2" ht="12.75">
      <c r="A138" t="s">
        <v>286</v>
      </c>
      <c r="B138" s="20">
        <v>22</v>
      </c>
    </row>
    <row r="139" spans="1:2" ht="12.75">
      <c r="A139" t="s">
        <v>287</v>
      </c>
      <c r="B139" s="20" t="s">
        <v>288</v>
      </c>
    </row>
    <row r="142" ht="12.75">
      <c r="A142" s="11" t="s">
        <v>289</v>
      </c>
    </row>
    <row r="143" spans="1:3" ht="12.75">
      <c r="A143" t="s">
        <v>290</v>
      </c>
      <c r="B143" s="20" t="s">
        <v>291</v>
      </c>
      <c r="C143" s="20" t="s">
        <v>143</v>
      </c>
    </row>
    <row r="144" spans="1:2" ht="12.75">
      <c r="A144" t="s">
        <v>232</v>
      </c>
      <c r="B144" s="20" t="s">
        <v>233</v>
      </c>
    </row>
    <row r="145" spans="1:2" ht="12.75">
      <c r="A145" t="s">
        <v>292</v>
      </c>
      <c r="B145" s="20">
        <v>30</v>
      </c>
    </row>
    <row r="148" ht="12.75">
      <c r="A148" s="11" t="s">
        <v>221</v>
      </c>
    </row>
    <row r="149" spans="1:3" ht="12.75">
      <c r="A149" t="s">
        <v>293</v>
      </c>
      <c r="B149" s="20">
        <v>2</v>
      </c>
      <c r="C149" s="20" t="s">
        <v>143</v>
      </c>
    </row>
    <row r="150" spans="1:2" ht="12.75">
      <c r="A150" t="s">
        <v>232</v>
      </c>
      <c r="B150" s="20" t="s">
        <v>233</v>
      </c>
    </row>
    <row r="151" spans="1:2" ht="12.75">
      <c r="A151" t="s">
        <v>294</v>
      </c>
      <c r="B151" s="20">
        <v>18</v>
      </c>
    </row>
    <row r="153" spans="2:5" ht="12.75">
      <c r="B153"/>
      <c r="C153"/>
      <c r="D153"/>
      <c r="E153" t="s">
        <v>160</v>
      </c>
    </row>
    <row r="154" spans="2:5" ht="12.75">
      <c r="B154"/>
      <c r="C154"/>
      <c r="D154"/>
      <c r="E154"/>
    </row>
    <row r="155" spans="2:5" ht="12.75">
      <c r="B155"/>
      <c r="C155"/>
      <c r="D155"/>
      <c r="E155"/>
    </row>
    <row r="156" spans="2:5" ht="12.75">
      <c r="B156"/>
      <c r="C156"/>
      <c r="D156"/>
      <c r="E156"/>
    </row>
    <row r="157" spans="2:5" ht="12.75">
      <c r="B157"/>
      <c r="C157"/>
      <c r="D157"/>
      <c r="E157"/>
    </row>
  </sheetData>
  <sheetProtection/>
  <printOptions gridLines="1"/>
  <pageMargins left="0.5" right="0.5" top="0.7388888888888889" bottom="0.5" header="0.5" footer="0.5118055555555555"/>
  <pageSetup fitToHeight="3" fitToWidth="1" horizontalDpi="300" verticalDpi="300" orientation="portrait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