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030" windowHeight="4500" activeTab="0"/>
  </bookViews>
  <sheets>
    <sheet name="Finances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<sst xmlns="http://schemas.openxmlformats.org/spreadsheetml/2006/main" count="88" uniqueCount="75">
  <si>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Cubs</t>
  </si>
  <si>
    <t>Leaders</t>
  </si>
  <si>
    <t>Item</t>
  </si>
  <si>
    <t>Notes</t>
  </si>
  <si>
    <t>Pellets</t>
  </si>
  <si>
    <t>Total</t>
  </si>
  <si>
    <t>Revenue</t>
  </si>
  <si>
    <t>Net Profit (Loss)</t>
  </si>
  <si>
    <t>Field Gun</t>
  </si>
  <si>
    <t>Budget</t>
  </si>
  <si>
    <t>Actual</t>
  </si>
  <si>
    <t>Friday Campfire Treat</t>
  </si>
  <si>
    <t>Saturday Mug-up</t>
  </si>
  <si>
    <t>Attendance</t>
  </si>
  <si>
    <t>Crests</t>
  </si>
  <si>
    <t>Ordered</t>
  </si>
  <si>
    <t>Sold</t>
  </si>
  <si>
    <t>Fee per Cub</t>
  </si>
  <si>
    <t>Expense</t>
  </si>
  <si>
    <t>Cub Registration</t>
  </si>
  <si>
    <t>Leader badge sales</t>
  </si>
  <si>
    <t>Leaders buying crests</t>
  </si>
  <si>
    <t>Rubber Band Guns</t>
  </si>
  <si>
    <t>Bead Chain/Dog Tag budget</t>
  </si>
  <si>
    <t>Rubber bands, 500</t>
  </si>
  <si>
    <t>Porcupine balls, 100</t>
  </si>
  <si>
    <t>Quantity</t>
  </si>
  <si>
    <t>Estimated</t>
  </si>
  <si>
    <t>Pack</t>
  </si>
  <si>
    <t>Registered</t>
  </si>
  <si>
    <t>2nd Almonte</t>
  </si>
  <si>
    <t>2nd Arnprior</t>
  </si>
  <si>
    <t>1st Beckwith</t>
  </si>
  <si>
    <t>Carleton Place 'A'</t>
  </si>
  <si>
    <t>Carleton Place 'B'</t>
  </si>
  <si>
    <t>1st Drummond</t>
  </si>
  <si>
    <t>1st Elmsley</t>
  </si>
  <si>
    <t>1st Merrickville</t>
  </si>
  <si>
    <t>96th Ottawa</t>
  </si>
  <si>
    <t>4th Perth</t>
  </si>
  <si>
    <t>1st Portland</t>
  </si>
  <si>
    <t>1st Spencerville</t>
  </si>
  <si>
    <t>2nd Smiths Falls</t>
  </si>
  <si>
    <t>Estimate 1</t>
  </si>
  <si>
    <t>Estimate 2</t>
  </si>
  <si>
    <t>Owed</t>
  </si>
  <si>
    <t>Amount</t>
  </si>
  <si>
    <t>Allan</t>
  </si>
  <si>
    <t>Robert</t>
  </si>
  <si>
    <t>Mike</t>
  </si>
  <si>
    <t>Semaphore</t>
  </si>
  <si>
    <t>Budget cost</t>
  </si>
  <si>
    <t>Stop watch battery</t>
  </si>
  <si>
    <t>Assault course</t>
  </si>
  <si>
    <t>Extra Crests</t>
  </si>
  <si>
    <t>Price</t>
  </si>
  <si>
    <t>Kids Attendance</t>
  </si>
  <si>
    <t>Net Profit (Loss) per kid</t>
  </si>
  <si>
    <t>Actual cost</t>
  </si>
  <si>
    <t>Sub Total</t>
  </si>
  <si>
    <t>Merrickville contribution</t>
  </si>
  <si>
    <t>Remain</t>
  </si>
  <si>
    <t>Area Total</t>
  </si>
  <si>
    <t>Net</t>
  </si>
  <si>
    <t>Bead Chain + Dog Tag, 135</t>
  </si>
  <si>
    <t>96th Ottawa pre-pay</t>
  </si>
  <si>
    <t>Payable to Mike Jackman</t>
  </si>
  <si>
    <t>Camp fee</t>
  </si>
  <si>
    <t>Smartie snack packs, 125</t>
  </si>
  <si>
    <t>Crest, 150</t>
  </si>
  <si>
    <t>Clothes Pegs, 125</t>
  </si>
  <si>
    <t>Lumber for rubber band guns</t>
  </si>
  <si>
    <t>Allan Yates</t>
  </si>
  <si>
    <t>Identity discs, 125</t>
  </si>
  <si>
    <t>Straw bales, 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</si>
</sst>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7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7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7" fontId="1" fillId="0" borderId="0" xfId="0" applyNumberFormat="1" applyFont="1" applyAlignment="1">
      <alignment/>
    </xf>
    <xf numFmtId="7" fontId="0" fillId="0" borderId="6" xfId="0" applyNumberFormat="1" applyBorder="1" applyAlignment="1">
      <alignment/>
    </xf>
    <xf numFmtId="7" fontId="0" fillId="0" borderId="9" xfId="0" applyNumberFormat="1" applyBorder="1" applyAlignment="1">
      <alignment/>
    </xf>
    <xf numFmtId="7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" xfId="0" applyBorder="1" applyAlignment="1">
      <alignment horizontal="right"/>
    </xf>
    <xf numFmtId="7" fontId="1" fillId="0" borderId="14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7" fontId="0" fillId="0" borderId="0" xfId="0" applyNumberFormat="1" applyBorder="1" applyAlignment="1">
      <alignment horizontal="left"/>
    </xf>
    <xf numFmtId="0" fontId="1" fillId="0" borderId="4" xfId="0" applyFont="1" applyBorder="1" applyAlignment="1">
      <alignment horizontal="right"/>
    </xf>
    <xf numFmtId="164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9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7" fontId="0" fillId="0" borderId="20" xfId="0" applyNumberFormat="1" applyFont="1" applyBorder="1" applyAlignment="1">
      <alignment/>
    </xf>
    <xf numFmtId="7" fontId="0" fillId="0" borderId="21" xfId="0" applyNumberFormat="1" applyFont="1" applyBorder="1" applyAlignment="1">
      <alignment horizontal="right"/>
    </xf>
    <xf numFmtId="7" fontId="0" fillId="0" borderId="11" xfId="0" applyNumberFormat="1" applyFont="1" applyBorder="1" applyAlignment="1">
      <alignment/>
    </xf>
    <xf numFmtId="7" fontId="0" fillId="0" borderId="12" xfId="0" applyNumberFormat="1" applyFont="1" applyBorder="1" applyAlignment="1">
      <alignment/>
    </xf>
    <xf numFmtId="7" fontId="0" fillId="0" borderId="0" xfId="0" applyNumberForma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9" xfId="0" applyFont="1" applyBorder="1" applyAlignment="1">
      <alignment/>
    </xf>
    <xf numFmtId="0" fontId="1" fillId="0" borderId="22" xfId="0" applyFont="1" applyBorder="1" applyAlignment="1">
      <alignment/>
    </xf>
    <xf numFmtId="7" fontId="1" fillId="0" borderId="23" xfId="0" applyNumberFormat="1" applyFont="1" applyBorder="1" applyAlignment="1">
      <alignment/>
    </xf>
    <xf numFmtId="7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7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7" fontId="0" fillId="0" borderId="8" xfId="0" applyNumberFormat="1" applyFont="1" applyBorder="1" applyAlignment="1">
      <alignment/>
    </xf>
    <xf numFmtId="7" fontId="0" fillId="0" borderId="8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Border="1" applyAlignment="1">
      <alignment/>
    </xf>
    <xf numFmtId="7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7" fontId="0" fillId="0" borderId="6" xfId="0" applyNumberFormat="1" applyBorder="1" applyAlignment="1">
      <alignment horizontal="right"/>
    </xf>
    <xf numFmtId="7" fontId="0" fillId="0" borderId="9" xfId="0" applyNumberFormat="1" applyBorder="1" applyAlignment="1">
      <alignment horizontal="right"/>
    </xf>
    <xf numFmtId="7" fontId="0" fillId="0" borderId="12" xfId="0" applyNumberFormat="1" applyBorder="1" applyAlignment="1">
      <alignment horizontal="right"/>
    </xf>
    <xf numFmtId="7" fontId="1" fillId="0" borderId="15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7.140625" style="0" bestFit="1" customWidth="1"/>
    <col min="2" max="2" width="10.7109375" style="0" bestFit="1" customWidth="1"/>
    <col min="3" max="3" width="9.8515625" style="0" customWidth="1"/>
    <col min="4" max="5" width="10.00390625" style="0" customWidth="1"/>
    <col min="6" max="6" width="22.8515625" style="0" bestFit="1" customWidth="1"/>
    <col min="7" max="7" width="10.7109375" style="0" bestFit="1" customWidth="1"/>
  </cols>
  <sheetData>
    <row r="1" spans="2:5" ht="12.75">
      <c r="B1" s="89" t="s">
        <v>6</v>
      </c>
      <c r="C1" s="89"/>
      <c r="D1" s="89" t="s">
        <v>18</v>
      </c>
      <c r="E1" s="89"/>
    </row>
    <row r="2" spans="1:6" ht="12.75">
      <c r="A2" s="2" t="s">
        <v>2</v>
      </c>
      <c r="B2" s="3" t="s">
        <v>9</v>
      </c>
      <c r="C2" s="4" t="s">
        <v>10</v>
      </c>
      <c r="D2" s="3" t="s">
        <v>9</v>
      </c>
      <c r="E2" s="4" t="s">
        <v>10</v>
      </c>
      <c r="F2" s="4" t="s">
        <v>3</v>
      </c>
    </row>
    <row r="3" spans="1:6" ht="12.75">
      <c r="A3" s="79" t="s">
        <v>8</v>
      </c>
      <c r="B3" s="6"/>
      <c r="C3" s="18"/>
      <c r="D3" s="6">
        <v>50</v>
      </c>
      <c r="E3" s="18">
        <f>50+83</f>
        <v>133</v>
      </c>
      <c r="F3" s="7"/>
    </row>
    <row r="4" spans="1:6" ht="12.75">
      <c r="A4" s="8" t="s">
        <v>11</v>
      </c>
      <c r="B4" s="9"/>
      <c r="C4" s="19"/>
      <c r="D4" s="9">
        <v>20</v>
      </c>
      <c r="E4" s="19">
        <v>20</v>
      </c>
      <c r="F4" s="10"/>
    </row>
    <row r="5" spans="1:6" ht="12.75">
      <c r="A5" s="8" t="s">
        <v>12</v>
      </c>
      <c r="B5" s="9"/>
      <c r="C5" s="19"/>
      <c r="D5" s="9">
        <v>50</v>
      </c>
      <c r="E5" s="19">
        <v>159.13</v>
      </c>
      <c r="F5" s="10"/>
    </row>
    <row r="6" spans="1:6" ht="12.75">
      <c r="A6" s="8" t="s">
        <v>64</v>
      </c>
      <c r="B6" s="9"/>
      <c r="C6" s="19"/>
      <c r="D6" s="9">
        <f>135*B33</f>
        <v>162</v>
      </c>
      <c r="E6" s="19">
        <v>160.22</v>
      </c>
      <c r="F6" s="10"/>
    </row>
    <row r="7" spans="1:6" ht="12.75">
      <c r="A7" s="8" t="s">
        <v>4</v>
      </c>
      <c r="B7" s="9"/>
      <c r="C7" s="19"/>
      <c r="D7" s="9">
        <v>5</v>
      </c>
      <c r="E7" s="9">
        <v>0</v>
      </c>
      <c r="F7" s="10"/>
    </row>
    <row r="8" spans="1:6" ht="12.75">
      <c r="A8" s="8" t="s">
        <v>68</v>
      </c>
      <c r="B8" s="9"/>
      <c r="C8" s="19"/>
      <c r="D8" s="9">
        <v>0</v>
      </c>
      <c r="E8" s="9">
        <v>24.03</v>
      </c>
      <c r="F8" s="10" t="s">
        <v>50</v>
      </c>
    </row>
    <row r="9" spans="1:6" ht="12.75">
      <c r="A9" s="8" t="s">
        <v>69</v>
      </c>
      <c r="B9" s="9"/>
      <c r="C9" s="19"/>
      <c r="D9" s="9">
        <f>B37*B36</f>
        <v>345</v>
      </c>
      <c r="E9" s="9">
        <v>460.58</v>
      </c>
      <c r="F9" s="10"/>
    </row>
    <row r="10" spans="1:6" ht="12.75">
      <c r="A10" s="8" t="s">
        <v>19</v>
      </c>
      <c r="B10" s="9">
        <f>B27*B31</f>
        <v>679</v>
      </c>
      <c r="C10" s="19">
        <f>C27*B31</f>
        <v>504</v>
      </c>
      <c r="D10" s="19"/>
      <c r="E10" s="19"/>
      <c r="F10" s="10"/>
    </row>
    <row r="11" spans="1:6" ht="12.75">
      <c r="A11" s="8" t="s">
        <v>20</v>
      </c>
      <c r="B11" s="9">
        <f>B32*B37*B28</f>
        <v>44.16</v>
      </c>
      <c r="C11" s="19">
        <f>F61*B38</f>
        <v>104</v>
      </c>
      <c r="D11" s="19"/>
      <c r="E11" s="19"/>
      <c r="F11" s="10"/>
    </row>
    <row r="12" spans="1:6" ht="12.75">
      <c r="A12" s="8" t="s">
        <v>52</v>
      </c>
      <c r="B12" s="9"/>
      <c r="C12" s="19"/>
      <c r="D12" s="19">
        <v>0</v>
      </c>
      <c r="E12" s="19">
        <v>5.72</v>
      </c>
      <c r="F12" s="10" t="s">
        <v>53</v>
      </c>
    </row>
    <row r="13" spans="1:6" ht="12.75">
      <c r="A13" s="8" t="s">
        <v>70</v>
      </c>
      <c r="B13" s="9"/>
      <c r="C13" s="19"/>
      <c r="D13" s="19">
        <v>5</v>
      </c>
      <c r="E13" s="19">
        <v>3.34</v>
      </c>
      <c r="F13" s="10" t="s">
        <v>22</v>
      </c>
    </row>
    <row r="14" spans="1:6" ht="12.75">
      <c r="A14" s="11" t="s">
        <v>24</v>
      </c>
      <c r="B14" s="12"/>
      <c r="C14" s="20"/>
      <c r="D14" s="20">
        <v>30</v>
      </c>
      <c r="E14" s="20">
        <f>4.7*5*1.15</f>
        <v>27.025</v>
      </c>
      <c r="F14" s="10" t="s">
        <v>22</v>
      </c>
    </row>
    <row r="15" spans="1:6" ht="12.75">
      <c r="A15" s="71" t="s">
        <v>59</v>
      </c>
      <c r="B15" s="72">
        <f>SUM(B3:B14)</f>
        <v>723.16</v>
      </c>
      <c r="C15" s="73">
        <f>SUM(C3:C14)</f>
        <v>608</v>
      </c>
      <c r="D15" s="72">
        <f>SUM(D3:D14)</f>
        <v>667</v>
      </c>
      <c r="E15" s="72">
        <f>SUM(E3:E14)</f>
        <v>993.0450000000001</v>
      </c>
      <c r="F15" s="74"/>
    </row>
    <row r="16" spans="1:6" ht="12.75">
      <c r="A16" s="80" t="s">
        <v>74</v>
      </c>
      <c r="B16" s="64"/>
      <c r="C16" s="81"/>
      <c r="D16" s="64"/>
      <c r="E16" s="64">
        <v>60</v>
      </c>
      <c r="F16" s="82" t="s">
        <v>60</v>
      </c>
    </row>
    <row r="17" spans="1:6" ht="12.75">
      <c r="A17" s="48" t="s">
        <v>25</v>
      </c>
      <c r="B17" s="83"/>
      <c r="C17" s="84"/>
      <c r="D17" s="83"/>
      <c r="E17" s="83">
        <v>124.91</v>
      </c>
      <c r="F17" s="70" t="s">
        <v>60</v>
      </c>
    </row>
    <row r="18" spans="1:6" ht="12.75">
      <c r="A18" s="48" t="s">
        <v>73</v>
      </c>
      <c r="B18" s="83"/>
      <c r="C18" s="84"/>
      <c r="D18" s="83"/>
      <c r="E18" s="83">
        <v>0</v>
      </c>
      <c r="F18" s="70" t="s">
        <v>72</v>
      </c>
    </row>
    <row r="19" spans="1:6" ht="12.75">
      <c r="A19" s="85" t="s">
        <v>71</v>
      </c>
      <c r="B19" s="86"/>
      <c r="C19" s="86"/>
      <c r="D19" s="86"/>
      <c r="E19" s="87">
        <v>0</v>
      </c>
      <c r="F19" s="88" t="s">
        <v>72</v>
      </c>
    </row>
    <row r="20" spans="1:6" ht="12.75">
      <c r="A20" s="14" t="s">
        <v>5</v>
      </c>
      <c r="B20" s="15"/>
      <c r="C20" s="44"/>
      <c r="D20" s="15"/>
      <c r="E20" s="15">
        <f>SUM(E15:E19)</f>
        <v>1177.9550000000002</v>
      </c>
      <c r="F20" s="16"/>
    </row>
    <row r="21" spans="1:6" ht="12.75">
      <c r="A21" s="23"/>
      <c r="B21" s="24"/>
      <c r="C21" s="24"/>
      <c r="D21" s="24"/>
      <c r="E21" s="24"/>
      <c r="F21" s="25"/>
    </row>
    <row r="22" spans="1:3" ht="12.75">
      <c r="A22" s="43"/>
      <c r="B22" s="3" t="s">
        <v>9</v>
      </c>
      <c r="C22" s="4" t="s">
        <v>10</v>
      </c>
    </row>
    <row r="23" spans="1:4" ht="12.75">
      <c r="A23" s="63" t="s">
        <v>7</v>
      </c>
      <c r="B23" s="64">
        <f>B15-D15</f>
        <v>56.15999999999997</v>
      </c>
      <c r="C23" s="65">
        <f>C15-E15</f>
        <v>-385.0450000000001</v>
      </c>
      <c r="D23" s="17"/>
    </row>
    <row r="24" spans="1:4" ht="12.75">
      <c r="A24" s="61" t="s">
        <v>57</v>
      </c>
      <c r="B24" s="66">
        <f>B23/B27</f>
        <v>0.5789690721649481</v>
      </c>
      <c r="C24" s="67">
        <f>C23/C27</f>
        <v>-5.3478472222222235</v>
      </c>
      <c r="D24" s="17"/>
    </row>
    <row r="26" spans="1:4" ht="12.75">
      <c r="A26" s="39" t="s">
        <v>13</v>
      </c>
      <c r="B26" s="28" t="s">
        <v>27</v>
      </c>
      <c r="C26" s="29" t="s">
        <v>10</v>
      </c>
      <c r="D26" s="1"/>
    </row>
    <row r="27" spans="1:6" ht="12.75">
      <c r="A27" s="40" t="s">
        <v>0</v>
      </c>
      <c r="B27" s="26">
        <f>C61</f>
        <v>97</v>
      </c>
      <c r="C27" s="27">
        <f>E61</f>
        <v>72</v>
      </c>
      <c r="D27" s="22"/>
      <c r="E27" s="55"/>
      <c r="F27" s="56"/>
    </row>
    <row r="28" spans="1:4" ht="12.75">
      <c r="A28" s="41" t="s">
        <v>1</v>
      </c>
      <c r="B28" s="30">
        <f>INT(B27/4)</f>
        <v>24</v>
      </c>
      <c r="C28" s="31">
        <f>1+3+9+11+10+6+2</f>
        <v>42</v>
      </c>
      <c r="D28" s="22"/>
    </row>
    <row r="29" spans="1:4" ht="12.75">
      <c r="A29" s="42" t="s">
        <v>5</v>
      </c>
      <c r="B29" s="32">
        <f>SUM(B27:B28)</f>
        <v>121</v>
      </c>
      <c r="C29" s="33">
        <f>SUM(C27:C28)</f>
        <v>114</v>
      </c>
      <c r="D29" s="21"/>
    </row>
    <row r="30" spans="4:6" ht="12.75">
      <c r="D30" s="91" t="s">
        <v>62</v>
      </c>
      <c r="E30" s="91"/>
      <c r="F30" s="91"/>
    </row>
    <row r="31" spans="1:6" ht="12.75">
      <c r="A31" s="57" t="s">
        <v>17</v>
      </c>
      <c r="B31" s="58">
        <v>7</v>
      </c>
      <c r="D31" s="77" t="s">
        <v>63</v>
      </c>
      <c r="E31" s="6">
        <f>C23</f>
        <v>-385.0450000000001</v>
      </c>
      <c r="F31" s="7"/>
    </row>
    <row r="32" spans="1:6" ht="12.75">
      <c r="A32" s="59" t="s">
        <v>21</v>
      </c>
      <c r="B32" s="60">
        <v>0.8</v>
      </c>
      <c r="D32" s="78" t="s">
        <v>67</v>
      </c>
      <c r="E32" s="12">
        <v>-35</v>
      </c>
      <c r="F32" s="13" t="s">
        <v>65</v>
      </c>
    </row>
    <row r="33" spans="1:6" ht="12.75">
      <c r="A33" s="61" t="s">
        <v>23</v>
      </c>
      <c r="B33" s="62">
        <v>1.2</v>
      </c>
      <c r="D33" s="14" t="s">
        <v>5</v>
      </c>
      <c r="E33" s="15">
        <f>SUM(E31:E32)</f>
        <v>-420.0450000000001</v>
      </c>
      <c r="F33" s="16" t="s">
        <v>66</v>
      </c>
    </row>
    <row r="34" ht="12.75">
      <c r="F34" s="68"/>
    </row>
    <row r="35" spans="1:5" ht="12.75">
      <c r="A35" s="36" t="s">
        <v>14</v>
      </c>
      <c r="B35" s="3" t="s">
        <v>15</v>
      </c>
      <c r="C35" s="4" t="s">
        <v>16</v>
      </c>
      <c r="D35" s="4" t="s">
        <v>61</v>
      </c>
      <c r="E35" s="21"/>
    </row>
    <row r="36" spans="1:4" ht="12.75">
      <c r="A36" s="37" t="s">
        <v>26</v>
      </c>
      <c r="B36" s="75">
        <v>150</v>
      </c>
      <c r="C36" s="75">
        <f>E61+F61</f>
        <v>124</v>
      </c>
      <c r="D36" s="76">
        <f>B36-C36</f>
        <v>26</v>
      </c>
    </row>
    <row r="37" spans="1:4" ht="12.75">
      <c r="A37" s="38" t="s">
        <v>51</v>
      </c>
      <c r="B37" s="34">
        <v>2.3</v>
      </c>
      <c r="C37" s="51"/>
      <c r="D37" s="10"/>
    </row>
    <row r="38" spans="1:4" ht="12.75">
      <c r="A38" s="38" t="s">
        <v>55</v>
      </c>
      <c r="B38" s="34">
        <v>2</v>
      </c>
      <c r="C38" s="51"/>
      <c r="D38" s="10"/>
    </row>
    <row r="39" spans="1:4" ht="12.75">
      <c r="A39" s="69" t="s">
        <v>58</v>
      </c>
      <c r="B39" s="35">
        <f>E9/B36</f>
        <v>3.070533333333333</v>
      </c>
      <c r="C39" s="52"/>
      <c r="D39" s="13"/>
    </row>
    <row r="40" spans="1:4" ht="12.75">
      <c r="A40" s="92"/>
      <c r="B40" s="93"/>
      <c r="C40" s="25"/>
      <c r="D40" s="25"/>
    </row>
    <row r="41" spans="1:4" ht="12.75">
      <c r="A41" s="47" t="s">
        <v>45</v>
      </c>
      <c r="B41" s="98" t="s">
        <v>46</v>
      </c>
      <c r="C41" s="25"/>
      <c r="D41" s="25"/>
    </row>
    <row r="42" spans="1:4" ht="12.75">
      <c r="A42" s="5" t="s">
        <v>47</v>
      </c>
      <c r="B42" s="94">
        <f>E4+E6+E12+E13+E14+E16+E17</f>
        <v>401.21500000000003</v>
      </c>
      <c r="C42" s="25"/>
      <c r="D42" s="25"/>
    </row>
    <row r="43" spans="1:4" ht="12.75">
      <c r="A43" s="48" t="s">
        <v>48</v>
      </c>
      <c r="B43" s="95">
        <f>E5+E8+E9</f>
        <v>643.74</v>
      </c>
      <c r="C43" s="25"/>
      <c r="D43" s="25"/>
    </row>
    <row r="44" spans="1:4" ht="12.75">
      <c r="A44" s="11" t="s">
        <v>49</v>
      </c>
      <c r="B44" s="96">
        <f>E3</f>
        <v>133</v>
      </c>
      <c r="C44" s="25"/>
      <c r="D44" s="25"/>
    </row>
    <row r="45" spans="1:2" ht="12.75">
      <c r="A45" s="49" t="s">
        <v>5</v>
      </c>
      <c r="B45" s="97">
        <f>SUM(B42:B44)</f>
        <v>1177.955</v>
      </c>
    </row>
    <row r="46" spans="1:5" ht="12.75">
      <c r="A46" s="25"/>
      <c r="B46" s="90" t="s">
        <v>56</v>
      </c>
      <c r="C46" s="90"/>
      <c r="D46" s="90"/>
      <c r="E46" s="90"/>
    </row>
    <row r="47" spans="1:6" ht="12.75">
      <c r="A47" s="2" t="s">
        <v>28</v>
      </c>
      <c r="B47" s="3" t="s">
        <v>29</v>
      </c>
      <c r="C47" s="3" t="s">
        <v>43</v>
      </c>
      <c r="D47" s="3" t="s">
        <v>44</v>
      </c>
      <c r="E47" s="54" t="s">
        <v>10</v>
      </c>
      <c r="F47" s="53" t="s">
        <v>54</v>
      </c>
    </row>
    <row r="48" spans="1:6" ht="12.75">
      <c r="A48" s="5" t="s">
        <v>30</v>
      </c>
      <c r="B48" s="26">
        <v>9</v>
      </c>
      <c r="C48" s="26">
        <v>11</v>
      </c>
      <c r="D48" s="26">
        <v>11</v>
      </c>
      <c r="E48" s="26"/>
      <c r="F48" s="27"/>
    </row>
    <row r="49" spans="1:6" ht="12.75">
      <c r="A49" s="8" t="s">
        <v>31</v>
      </c>
      <c r="B49" s="45"/>
      <c r="C49" s="45"/>
      <c r="D49" s="45">
        <v>1</v>
      </c>
      <c r="E49" s="45">
        <v>1</v>
      </c>
      <c r="F49" s="46">
        <v>1</v>
      </c>
    </row>
    <row r="50" spans="1:6" ht="12.75">
      <c r="A50" s="8" t="s">
        <v>32</v>
      </c>
      <c r="B50" s="45">
        <v>9</v>
      </c>
      <c r="C50" s="45">
        <v>13</v>
      </c>
      <c r="D50" s="45">
        <v>13</v>
      </c>
      <c r="E50" s="45"/>
      <c r="F50" s="46"/>
    </row>
    <row r="51" spans="1:6" ht="12.75">
      <c r="A51" s="8" t="s">
        <v>33</v>
      </c>
      <c r="B51" s="45">
        <v>12</v>
      </c>
      <c r="C51" s="45">
        <v>10</v>
      </c>
      <c r="D51" s="45">
        <v>10</v>
      </c>
      <c r="E51" s="45">
        <v>5</v>
      </c>
      <c r="F51" s="50">
        <v>1</v>
      </c>
    </row>
    <row r="52" spans="1:6" ht="12.75">
      <c r="A52" s="8" t="s">
        <v>34</v>
      </c>
      <c r="B52" s="45">
        <v>24</v>
      </c>
      <c r="C52" s="45"/>
      <c r="D52" s="45"/>
      <c r="E52" s="45"/>
      <c r="F52" s="46"/>
    </row>
    <row r="53" spans="1:6" ht="12.75">
      <c r="A53" s="8" t="s">
        <v>35</v>
      </c>
      <c r="B53" s="45">
        <v>8</v>
      </c>
      <c r="C53" s="45">
        <v>6</v>
      </c>
      <c r="D53" s="45">
        <v>6</v>
      </c>
      <c r="E53" s="45">
        <v>8</v>
      </c>
      <c r="F53" s="50">
        <v>9</v>
      </c>
    </row>
    <row r="54" spans="1:6" ht="12.75">
      <c r="A54" s="8" t="s">
        <v>36</v>
      </c>
      <c r="B54" s="45">
        <v>10</v>
      </c>
      <c r="C54" s="45">
        <v>11</v>
      </c>
      <c r="D54" s="45">
        <v>11</v>
      </c>
      <c r="E54" s="45">
        <v>2</v>
      </c>
      <c r="F54" s="46"/>
    </row>
    <row r="55" spans="1:6" ht="12.75">
      <c r="A55" s="8" t="s">
        <v>37</v>
      </c>
      <c r="B55" s="45">
        <v>33</v>
      </c>
      <c r="C55" s="45">
        <v>24</v>
      </c>
      <c r="D55" s="45">
        <v>24</v>
      </c>
      <c r="E55" s="45">
        <v>22</v>
      </c>
      <c r="F55" s="46">
        <v>11</v>
      </c>
    </row>
    <row r="56" spans="1:6" ht="12.75">
      <c r="A56" s="8" t="s">
        <v>38</v>
      </c>
      <c r="B56" s="45"/>
      <c r="C56" s="45"/>
      <c r="D56" s="45">
        <v>17</v>
      </c>
      <c r="E56" s="45">
        <f>7+6</f>
        <v>13</v>
      </c>
      <c r="F56" s="46">
        <v>10</v>
      </c>
    </row>
    <row r="57" spans="1:6" ht="12.75">
      <c r="A57" s="8" t="s">
        <v>39</v>
      </c>
      <c r="B57" s="45">
        <v>5</v>
      </c>
      <c r="C57" s="45">
        <v>4</v>
      </c>
      <c r="D57" s="45">
        <v>4</v>
      </c>
      <c r="E57" s="45"/>
      <c r="F57" s="46"/>
    </row>
    <row r="58" spans="1:6" ht="12.75">
      <c r="A58" s="8" t="s">
        <v>40</v>
      </c>
      <c r="B58" s="45">
        <v>3</v>
      </c>
      <c r="C58" s="45">
        <v>2</v>
      </c>
      <c r="D58" s="45">
        <v>2</v>
      </c>
      <c r="E58" s="45"/>
      <c r="F58" s="46"/>
    </row>
    <row r="59" spans="1:6" ht="12.75">
      <c r="A59" s="8" t="s">
        <v>42</v>
      </c>
      <c r="B59" s="45">
        <v>23</v>
      </c>
      <c r="C59" s="45">
        <v>16</v>
      </c>
      <c r="D59" s="45">
        <v>16</v>
      </c>
      <c r="E59" s="45">
        <v>17</v>
      </c>
      <c r="F59" s="50">
        <v>16</v>
      </c>
    </row>
    <row r="60" spans="1:6" ht="12.75">
      <c r="A60" s="11" t="s">
        <v>41</v>
      </c>
      <c r="B60" s="30"/>
      <c r="C60" s="30"/>
      <c r="D60" s="30">
        <v>6</v>
      </c>
      <c r="E60" s="30">
        <v>4</v>
      </c>
      <c r="F60" s="31">
        <v>4</v>
      </c>
    </row>
    <row r="61" spans="1:6" ht="12.75">
      <c r="A61" s="14" t="s">
        <v>5</v>
      </c>
      <c r="B61" s="32">
        <f>SUM(B48:B60)</f>
        <v>136</v>
      </c>
      <c r="C61" s="32">
        <f>SUM(C48:C60)</f>
        <v>97</v>
      </c>
      <c r="D61" s="32">
        <f>SUM(D48:D60)</f>
        <v>121</v>
      </c>
      <c r="E61" s="32">
        <f>SUM(E48:E60)</f>
        <v>72</v>
      </c>
      <c r="F61" s="33">
        <f>SUM(F48:F60)</f>
        <v>52</v>
      </c>
    </row>
  </sheetData>
  <mergeCells count="4">
    <mergeCell ref="B1:C1"/>
    <mergeCell ref="D1:E1"/>
    <mergeCell ref="B46:E46"/>
    <mergeCell ref="D30:F30"/>
  </mergeCells>
  <printOptions horizontalCentered="1"/>
  <pageMargins left="0.25" right="0.25" top="1.37" bottom="1" header="0.5" footer="0.5"/>
  <pageSetup fitToHeight="1" fitToWidth="1" horizontalDpi="600" verticalDpi="600" orientation="portrait" scale="92" r:id="rId1"/>
  <headerFooter alignWithMargins="0">
    <oddHeader>&amp;C&amp;"Arial,Bold"&amp;14Valley Highlands Cub Camp Impeesa 2006
Financial Statement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Signiant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2006-05-30T16:20:03Z</cp:lastPrinted>
  <dcterms:created xsi:type="dcterms:W3CDTF">2004-03-10T18:28:19Z</dcterms:created>
  <dcterms:modified xsi:type="dcterms:W3CDTF">2006-06-01T02:01:40Z</dcterms:modified>
  <cp:category/>
  <cp:version/>
  <cp:contentType/>
  <cp:contentStatus/>
</cp:coreProperties>
</file>